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1 TRIMESTRE\"/>
    </mc:Choice>
  </mc:AlternateContent>
  <xr:revisionPtr revIDLastSave="0" documentId="13_ncr:1_{595332DB-16F5-4B33-AB6B-09780F62CDC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EPECFP" sheetId="19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19" l="1"/>
  <c r="P13" i="19"/>
  <c r="O13" i="19"/>
  <c r="N13" i="19"/>
  <c r="Q12" i="19"/>
  <c r="P12" i="19"/>
  <c r="O12" i="19"/>
  <c r="N12" i="19"/>
  <c r="Q11" i="19"/>
  <c r="P11" i="19"/>
  <c r="O11" i="19"/>
  <c r="N11" i="19"/>
  <c r="Q10" i="19"/>
  <c r="P10" i="19"/>
  <c r="O10" i="19"/>
  <c r="N10" i="19"/>
  <c r="M189" i="19"/>
  <c r="M188" i="19"/>
  <c r="M187" i="19"/>
  <c r="R269" i="19"/>
  <c r="R268" i="19"/>
  <c r="R267" i="19"/>
  <c r="R266" i="19"/>
  <c r="R261" i="19"/>
  <c r="R260" i="19"/>
  <c r="R259" i="19"/>
  <c r="R258" i="19"/>
  <c r="R253" i="19"/>
  <c r="R252" i="19"/>
  <c r="R251" i="19"/>
  <c r="R250" i="19"/>
  <c r="R245" i="19"/>
  <c r="R244" i="19"/>
  <c r="R243" i="19"/>
  <c r="R242" i="19"/>
  <c r="R237" i="19"/>
  <c r="R236" i="19"/>
  <c r="R235" i="19"/>
  <c r="R234" i="19"/>
  <c r="R229" i="19"/>
  <c r="R228" i="19"/>
  <c r="R227" i="19"/>
  <c r="R226" i="19"/>
  <c r="R221" i="19"/>
  <c r="R220" i="19"/>
  <c r="R219" i="19"/>
  <c r="R218" i="19"/>
  <c r="R213" i="19"/>
  <c r="R212" i="19"/>
  <c r="R211" i="19"/>
  <c r="R210" i="19"/>
  <c r="R205" i="19"/>
  <c r="R204" i="19"/>
  <c r="R203" i="19"/>
  <c r="R202" i="19"/>
  <c r="R197" i="19"/>
  <c r="R196" i="19"/>
  <c r="R195" i="19"/>
  <c r="R194" i="19"/>
  <c r="R189" i="19"/>
  <c r="R188" i="19"/>
  <c r="R187" i="19"/>
  <c r="R186" i="19"/>
  <c r="R181" i="19"/>
  <c r="R180" i="19"/>
  <c r="R179" i="19"/>
  <c r="R178" i="19"/>
  <c r="R173" i="19"/>
  <c r="R172" i="19"/>
  <c r="R171" i="19"/>
  <c r="R170" i="19"/>
  <c r="R165" i="19"/>
  <c r="R164" i="19"/>
  <c r="R163" i="19"/>
  <c r="R162" i="19"/>
  <c r="R157" i="19"/>
  <c r="R156" i="19"/>
  <c r="R155" i="19"/>
  <c r="R154" i="19"/>
  <c r="R149" i="19"/>
  <c r="R148" i="19"/>
  <c r="R147" i="19"/>
  <c r="R146" i="19"/>
  <c r="R141" i="19"/>
  <c r="R140" i="19"/>
  <c r="R139" i="19"/>
  <c r="R138" i="19"/>
  <c r="R133" i="19"/>
  <c r="R132" i="19"/>
  <c r="R131" i="19"/>
  <c r="R130" i="19"/>
  <c r="R125" i="19"/>
  <c r="R124" i="19"/>
  <c r="R123" i="19"/>
  <c r="R122" i="19"/>
  <c r="R117" i="19"/>
  <c r="R116" i="19"/>
  <c r="R115" i="19"/>
  <c r="R114" i="19"/>
  <c r="R109" i="19"/>
  <c r="R108" i="19"/>
  <c r="R107" i="19"/>
  <c r="R106" i="19"/>
  <c r="R101" i="19"/>
  <c r="R100" i="19"/>
  <c r="R99" i="19"/>
  <c r="R98" i="19"/>
  <c r="R93" i="19"/>
  <c r="R92" i="19"/>
  <c r="R91" i="19"/>
  <c r="R90" i="19"/>
  <c r="R85" i="19"/>
  <c r="R84" i="19"/>
  <c r="R83" i="19"/>
  <c r="R82" i="19"/>
  <c r="R77" i="19"/>
  <c r="R76" i="19"/>
  <c r="R75" i="19"/>
  <c r="R74" i="19"/>
  <c r="R69" i="19"/>
  <c r="R68" i="19"/>
  <c r="R67" i="19"/>
  <c r="R66" i="19"/>
  <c r="R61" i="19"/>
  <c r="R60" i="19"/>
  <c r="R59" i="19"/>
  <c r="R58" i="19"/>
  <c r="R53" i="19"/>
  <c r="R52" i="19"/>
  <c r="R51" i="19"/>
  <c r="R50" i="19"/>
  <c r="R45" i="19"/>
  <c r="R44" i="19"/>
  <c r="R43" i="19"/>
  <c r="R42" i="19"/>
  <c r="R37" i="19"/>
  <c r="R36" i="19"/>
  <c r="R35" i="19"/>
  <c r="R34" i="19"/>
  <c r="R29" i="19"/>
  <c r="R28" i="19"/>
  <c r="R27" i="19"/>
  <c r="R26" i="19"/>
  <c r="R21" i="19"/>
  <c r="R20" i="19"/>
  <c r="R19" i="19"/>
  <c r="R18" i="19"/>
  <c r="M61" i="19"/>
  <c r="M60" i="19"/>
  <c r="M59" i="19"/>
  <c r="M58" i="19"/>
  <c r="M109" i="19"/>
  <c r="M108" i="19"/>
  <c r="S108" i="19" s="1"/>
  <c r="M107" i="19"/>
  <c r="M106" i="19"/>
  <c r="M133" i="19"/>
  <c r="M132" i="19"/>
  <c r="M131" i="19"/>
  <c r="M130" i="19"/>
  <c r="M165" i="19"/>
  <c r="M164" i="19"/>
  <c r="S164" i="19" s="1"/>
  <c r="M163" i="19"/>
  <c r="M162" i="19"/>
  <c r="M181" i="19"/>
  <c r="M186" i="19"/>
  <c r="M221" i="19"/>
  <c r="M220" i="19"/>
  <c r="M219" i="19"/>
  <c r="M218" i="19"/>
  <c r="M269" i="19"/>
  <c r="M268" i="19"/>
  <c r="M267" i="19"/>
  <c r="M266" i="19"/>
  <c r="Q15" i="19"/>
  <c r="Q14" i="19"/>
  <c r="Q23" i="19"/>
  <c r="P23" i="19"/>
  <c r="O23" i="19"/>
  <c r="N23" i="19"/>
  <c r="Q22" i="19"/>
  <c r="P22" i="19"/>
  <c r="O22" i="19"/>
  <c r="N22" i="19"/>
  <c r="Q31" i="19"/>
  <c r="P31" i="19"/>
  <c r="O31" i="19"/>
  <c r="N31" i="19"/>
  <c r="Q30" i="19"/>
  <c r="P30" i="19"/>
  <c r="O30" i="19"/>
  <c r="N30" i="19"/>
  <c r="Q39" i="19"/>
  <c r="P39" i="19"/>
  <c r="O39" i="19"/>
  <c r="N39" i="19"/>
  <c r="Q38" i="19"/>
  <c r="P38" i="19"/>
  <c r="O38" i="19"/>
  <c r="N38" i="19"/>
  <c r="Q47" i="19"/>
  <c r="P47" i="19"/>
  <c r="O47" i="19"/>
  <c r="N47" i="19"/>
  <c r="Q46" i="19"/>
  <c r="P46" i="19"/>
  <c r="O46" i="19"/>
  <c r="N46" i="19"/>
  <c r="Q55" i="19"/>
  <c r="P55" i="19"/>
  <c r="O55" i="19"/>
  <c r="N55" i="19"/>
  <c r="Q54" i="19"/>
  <c r="P54" i="19"/>
  <c r="O54" i="19"/>
  <c r="N54" i="19"/>
  <c r="Q63" i="19"/>
  <c r="P63" i="19"/>
  <c r="O63" i="19"/>
  <c r="N63" i="19"/>
  <c r="Q62" i="19"/>
  <c r="P62" i="19"/>
  <c r="O62" i="19"/>
  <c r="N62" i="19"/>
  <c r="Q71" i="19"/>
  <c r="P71" i="19"/>
  <c r="O71" i="19"/>
  <c r="N71" i="19"/>
  <c r="Q70" i="19"/>
  <c r="P70" i="19"/>
  <c r="O70" i="19"/>
  <c r="N70" i="19"/>
  <c r="Q79" i="19"/>
  <c r="P79" i="19"/>
  <c r="O79" i="19"/>
  <c r="N79" i="19"/>
  <c r="Q78" i="19"/>
  <c r="P78" i="19"/>
  <c r="O78" i="19"/>
  <c r="N78" i="19"/>
  <c r="Q87" i="19"/>
  <c r="P87" i="19"/>
  <c r="O87" i="19"/>
  <c r="N87" i="19"/>
  <c r="Q86" i="19"/>
  <c r="P86" i="19"/>
  <c r="O86" i="19"/>
  <c r="N86" i="19"/>
  <c r="Q95" i="19"/>
  <c r="P95" i="19"/>
  <c r="O95" i="19"/>
  <c r="N95" i="19"/>
  <c r="Q94" i="19"/>
  <c r="P94" i="19"/>
  <c r="O94" i="19"/>
  <c r="N94" i="19"/>
  <c r="Q103" i="19"/>
  <c r="P103" i="19"/>
  <c r="O103" i="19"/>
  <c r="N103" i="19"/>
  <c r="Q102" i="19"/>
  <c r="P102" i="19"/>
  <c r="O102" i="19"/>
  <c r="N102" i="19"/>
  <c r="Q111" i="19"/>
  <c r="P111" i="19"/>
  <c r="O111" i="19"/>
  <c r="N111" i="19"/>
  <c r="Q110" i="19"/>
  <c r="P110" i="19"/>
  <c r="O110" i="19"/>
  <c r="N110" i="19"/>
  <c r="Q119" i="19"/>
  <c r="P119" i="19"/>
  <c r="O119" i="19"/>
  <c r="N119" i="19"/>
  <c r="Q118" i="19"/>
  <c r="P118" i="19"/>
  <c r="O118" i="19"/>
  <c r="N118" i="19"/>
  <c r="Q127" i="19"/>
  <c r="P127" i="19"/>
  <c r="O127" i="19"/>
  <c r="N127" i="19"/>
  <c r="Q126" i="19"/>
  <c r="P126" i="19"/>
  <c r="O126" i="19"/>
  <c r="N126" i="19"/>
  <c r="Q135" i="19"/>
  <c r="P135" i="19"/>
  <c r="O135" i="19"/>
  <c r="N135" i="19"/>
  <c r="Q134" i="19"/>
  <c r="P134" i="19"/>
  <c r="O134" i="19"/>
  <c r="N134" i="19"/>
  <c r="Q143" i="19"/>
  <c r="P143" i="19"/>
  <c r="O143" i="19"/>
  <c r="N143" i="19"/>
  <c r="Q142" i="19"/>
  <c r="P142" i="19"/>
  <c r="O142" i="19"/>
  <c r="N142" i="19"/>
  <c r="Q151" i="19"/>
  <c r="P151" i="19"/>
  <c r="O151" i="19"/>
  <c r="N151" i="19"/>
  <c r="Q150" i="19"/>
  <c r="P150" i="19"/>
  <c r="O150" i="19"/>
  <c r="N150" i="19"/>
  <c r="Q159" i="19"/>
  <c r="P159" i="19"/>
  <c r="O159" i="19"/>
  <c r="N159" i="19"/>
  <c r="Q158" i="19"/>
  <c r="P158" i="19"/>
  <c r="O158" i="19"/>
  <c r="N158" i="19"/>
  <c r="Q167" i="19"/>
  <c r="P167" i="19"/>
  <c r="O167" i="19"/>
  <c r="N167" i="19"/>
  <c r="Q166" i="19"/>
  <c r="P166" i="19"/>
  <c r="O166" i="19"/>
  <c r="N166" i="19"/>
  <c r="Q175" i="19"/>
  <c r="P175" i="19"/>
  <c r="O175" i="19"/>
  <c r="N175" i="19"/>
  <c r="Q174" i="19"/>
  <c r="P174" i="19"/>
  <c r="O174" i="19"/>
  <c r="N174" i="19"/>
  <c r="Q183" i="19"/>
  <c r="P183" i="19"/>
  <c r="O183" i="19"/>
  <c r="N183" i="19"/>
  <c r="Q182" i="19"/>
  <c r="P182" i="19"/>
  <c r="O182" i="19"/>
  <c r="N182" i="19"/>
  <c r="Q191" i="19"/>
  <c r="P191" i="19"/>
  <c r="O191" i="19"/>
  <c r="N191" i="19"/>
  <c r="Q190" i="19"/>
  <c r="P190" i="19"/>
  <c r="O190" i="19"/>
  <c r="N190" i="19"/>
  <c r="Q199" i="19"/>
  <c r="P199" i="19"/>
  <c r="O199" i="19"/>
  <c r="N199" i="19"/>
  <c r="Q198" i="19"/>
  <c r="P198" i="19"/>
  <c r="O198" i="19"/>
  <c r="N198" i="19"/>
  <c r="R207" i="19"/>
  <c r="Q207" i="19"/>
  <c r="P207" i="19"/>
  <c r="O207" i="19"/>
  <c r="N207" i="19"/>
  <c r="Q206" i="19"/>
  <c r="P206" i="19"/>
  <c r="O206" i="19"/>
  <c r="N206" i="19"/>
  <c r="R215" i="19"/>
  <c r="Q215" i="19"/>
  <c r="P215" i="19"/>
  <c r="O215" i="19"/>
  <c r="N215" i="19"/>
  <c r="Q214" i="19"/>
  <c r="P214" i="19"/>
  <c r="O214" i="19"/>
  <c r="N214" i="19"/>
  <c r="Q223" i="19"/>
  <c r="P223" i="19"/>
  <c r="O223" i="19"/>
  <c r="N223" i="19"/>
  <c r="Q222" i="19"/>
  <c r="P222" i="19"/>
  <c r="O222" i="19"/>
  <c r="N222" i="19"/>
  <c r="Q231" i="19"/>
  <c r="P231" i="19"/>
  <c r="O231" i="19"/>
  <c r="N231" i="19"/>
  <c r="Q230" i="19"/>
  <c r="P230" i="19"/>
  <c r="O230" i="19"/>
  <c r="N230" i="19"/>
  <c r="Q239" i="19"/>
  <c r="P239" i="19"/>
  <c r="O239" i="19"/>
  <c r="N239" i="19"/>
  <c r="Q238" i="19"/>
  <c r="P238" i="19"/>
  <c r="O238" i="19"/>
  <c r="N238" i="19"/>
  <c r="Q247" i="19"/>
  <c r="P247" i="19"/>
  <c r="O247" i="19"/>
  <c r="N247" i="19"/>
  <c r="Q246" i="19"/>
  <c r="P246" i="19"/>
  <c r="O246" i="19"/>
  <c r="N246" i="19"/>
  <c r="Q255" i="19"/>
  <c r="P255" i="19"/>
  <c r="O255" i="19"/>
  <c r="N255" i="19"/>
  <c r="Q254" i="19"/>
  <c r="P254" i="19"/>
  <c r="O254" i="19"/>
  <c r="N254" i="19"/>
  <c r="Q263" i="19"/>
  <c r="P263" i="19"/>
  <c r="O263" i="19"/>
  <c r="N263" i="19"/>
  <c r="Q262" i="19"/>
  <c r="P262" i="19"/>
  <c r="O262" i="19"/>
  <c r="N262" i="19"/>
  <c r="R271" i="19"/>
  <c r="Q271" i="19"/>
  <c r="P271" i="19"/>
  <c r="O271" i="19"/>
  <c r="N271" i="19"/>
  <c r="Q270" i="19"/>
  <c r="P270" i="19"/>
  <c r="O270" i="19"/>
  <c r="N270" i="19"/>
  <c r="R174" i="19" l="1"/>
  <c r="R175" i="19"/>
  <c r="R183" i="19"/>
  <c r="R239" i="19"/>
  <c r="R247" i="19"/>
  <c r="R31" i="19"/>
  <c r="R151" i="19"/>
  <c r="R191" i="19"/>
  <c r="R199" i="19"/>
  <c r="R223" i="19"/>
  <c r="R231" i="19"/>
  <c r="R255" i="19"/>
  <c r="R263" i="19"/>
  <c r="R39" i="19"/>
  <c r="R47" i="19"/>
  <c r="R55" i="19"/>
  <c r="R63" i="19"/>
  <c r="R71" i="19"/>
  <c r="R79" i="19"/>
  <c r="R87" i="19"/>
  <c r="R95" i="19"/>
  <c r="R103" i="19"/>
  <c r="R111" i="19"/>
  <c r="R119" i="19"/>
  <c r="R127" i="19"/>
  <c r="R135" i="19"/>
  <c r="R167" i="19"/>
  <c r="R94" i="19"/>
  <c r="R110" i="19"/>
  <c r="R182" i="19"/>
  <c r="R190" i="19"/>
  <c r="R198" i="19"/>
  <c r="R206" i="19"/>
  <c r="R214" i="19"/>
  <c r="R222" i="19"/>
  <c r="R230" i="19"/>
  <c r="R238" i="19"/>
  <c r="R246" i="19"/>
  <c r="R254" i="19"/>
  <c r="R262" i="19"/>
  <c r="R270" i="19"/>
  <c r="R11" i="19"/>
  <c r="R13" i="19"/>
  <c r="M63" i="19"/>
  <c r="O14" i="19"/>
  <c r="R10" i="19"/>
  <c r="R12" i="19"/>
  <c r="O15" i="19"/>
  <c r="S162" i="19"/>
  <c r="U162" i="19" s="1"/>
  <c r="R142" i="19"/>
  <c r="R150" i="19"/>
  <c r="R158" i="19"/>
  <c r="M52" i="19"/>
  <c r="M171" i="19"/>
  <c r="S171" i="19" s="1"/>
  <c r="R102" i="19"/>
  <c r="M210" i="19"/>
  <c r="S210" i="19" s="1"/>
  <c r="M50" i="19"/>
  <c r="S50" i="19" s="1"/>
  <c r="T50" i="19" s="1"/>
  <c r="N15" i="19"/>
  <c r="R166" i="19"/>
  <c r="R159" i="19"/>
  <c r="R143" i="19"/>
  <c r="M261" i="19"/>
  <c r="M223" i="19"/>
  <c r="M258" i="19"/>
  <c r="S258" i="19" s="1"/>
  <c r="T258" i="19" s="1"/>
  <c r="M259" i="19"/>
  <c r="S259" i="19" s="1"/>
  <c r="M260" i="19"/>
  <c r="S260" i="19" s="1"/>
  <c r="T260" i="19" s="1"/>
  <c r="M178" i="19"/>
  <c r="S178" i="19" s="1"/>
  <c r="M179" i="19"/>
  <c r="M183" i="19" s="1"/>
  <c r="M180" i="19"/>
  <c r="S180" i="19" s="1"/>
  <c r="T180" i="19" s="1"/>
  <c r="M170" i="19"/>
  <c r="S170" i="19" s="1"/>
  <c r="T170" i="19" s="1"/>
  <c r="M172" i="19"/>
  <c r="S172" i="19" s="1"/>
  <c r="P15" i="19"/>
  <c r="P14" i="19"/>
  <c r="R30" i="19"/>
  <c r="R38" i="19"/>
  <c r="R62" i="19"/>
  <c r="M123" i="19"/>
  <c r="M100" i="19"/>
  <c r="S100" i="19" s="1"/>
  <c r="M101" i="19"/>
  <c r="S101" i="19" s="1"/>
  <c r="M212" i="19"/>
  <c r="S212" i="19" s="1"/>
  <c r="T212" i="19" s="1"/>
  <c r="R70" i="19"/>
  <c r="R118" i="19"/>
  <c r="R126" i="19"/>
  <c r="R134" i="19"/>
  <c r="S220" i="19"/>
  <c r="M204" i="19"/>
  <c r="S204" i="19" s="1"/>
  <c r="T204" i="19" s="1"/>
  <c r="M196" i="19"/>
  <c r="S196" i="19" s="1"/>
  <c r="M222" i="19"/>
  <c r="S221" i="19"/>
  <c r="T221" i="19" s="1"/>
  <c r="M213" i="19"/>
  <c r="S213" i="19" s="1"/>
  <c r="M197" i="19"/>
  <c r="S197" i="19" s="1"/>
  <c r="M205" i="19"/>
  <c r="S205" i="19" s="1"/>
  <c r="M124" i="19"/>
  <c r="S124" i="19" s="1"/>
  <c r="T124" i="19" s="1"/>
  <c r="M125" i="19"/>
  <c r="S125" i="19" s="1"/>
  <c r="T125" i="19" s="1"/>
  <c r="M252" i="19"/>
  <c r="S252" i="19" s="1"/>
  <c r="T252" i="19" s="1"/>
  <c r="M156" i="19"/>
  <c r="S156" i="19" s="1"/>
  <c r="M157" i="19"/>
  <c r="S157" i="19" s="1"/>
  <c r="M92" i="19"/>
  <c r="S92" i="19" s="1"/>
  <c r="T92" i="19" s="1"/>
  <c r="M62" i="19"/>
  <c r="S219" i="19"/>
  <c r="U219" i="19" s="1"/>
  <c r="M203" i="19"/>
  <c r="M211" i="19"/>
  <c r="M202" i="19"/>
  <c r="S202" i="19" s="1"/>
  <c r="T202" i="19" s="1"/>
  <c r="S218" i="19"/>
  <c r="M134" i="19"/>
  <c r="S59" i="19"/>
  <c r="V59" i="19" s="1"/>
  <c r="M51" i="19"/>
  <c r="S51" i="19" s="1"/>
  <c r="M91" i="19"/>
  <c r="S91" i="19" s="1"/>
  <c r="M98" i="19"/>
  <c r="M155" i="19"/>
  <c r="S155" i="19" s="1"/>
  <c r="M166" i="19"/>
  <c r="S268" i="19"/>
  <c r="M148" i="19"/>
  <c r="S148" i="19" s="1"/>
  <c r="M140" i="19"/>
  <c r="S140" i="19" s="1"/>
  <c r="U164" i="19"/>
  <c r="V164" i="19"/>
  <c r="T164" i="19"/>
  <c r="S132" i="19"/>
  <c r="M116" i="19"/>
  <c r="V108" i="19"/>
  <c r="T108" i="19"/>
  <c r="U108" i="19"/>
  <c r="M44" i="19"/>
  <c r="S44" i="19" s="1"/>
  <c r="S60" i="19"/>
  <c r="S61" i="19"/>
  <c r="M45" i="19"/>
  <c r="S45" i="19" s="1"/>
  <c r="T45" i="19" s="1"/>
  <c r="M42" i="19"/>
  <c r="S42" i="19" s="1"/>
  <c r="M110" i="19"/>
  <c r="S109" i="19"/>
  <c r="T109" i="19" s="1"/>
  <c r="M111" i="19"/>
  <c r="M93" i="19"/>
  <c r="S93" i="19" s="1"/>
  <c r="M99" i="19"/>
  <c r="M103" i="19" s="1"/>
  <c r="S107" i="19"/>
  <c r="M90" i="19"/>
  <c r="S90" i="19" s="1"/>
  <c r="M135" i="19"/>
  <c r="S133" i="19"/>
  <c r="S131" i="19"/>
  <c r="S130" i="19"/>
  <c r="M122" i="19"/>
  <c r="M271" i="19"/>
  <c r="S269" i="19"/>
  <c r="T269" i="19" s="1"/>
  <c r="M253" i="19"/>
  <c r="S253" i="19" s="1"/>
  <c r="M270" i="19"/>
  <c r="S267" i="19"/>
  <c r="S266" i="19"/>
  <c r="T266" i="19" s="1"/>
  <c r="M167" i="19"/>
  <c r="S165" i="19"/>
  <c r="S163" i="19"/>
  <c r="T163" i="19" s="1"/>
  <c r="M146" i="19"/>
  <c r="S146" i="19" s="1"/>
  <c r="V146" i="19" s="1"/>
  <c r="M154" i="19"/>
  <c r="S154" i="19" s="1"/>
  <c r="T154" i="19" s="1"/>
  <c r="N14" i="19"/>
  <c r="M37" i="19"/>
  <c r="M53" i="19"/>
  <c r="S52" i="19"/>
  <c r="T52" i="19" s="1"/>
  <c r="S106" i="19"/>
  <c r="S179" i="19"/>
  <c r="T179" i="19" s="1"/>
  <c r="S181" i="19"/>
  <c r="M191" i="19"/>
  <c r="M190" i="19"/>
  <c r="S187" i="19"/>
  <c r="S189" i="19"/>
  <c r="T189" i="19" s="1"/>
  <c r="S188" i="19"/>
  <c r="S186" i="19"/>
  <c r="T186" i="19" s="1"/>
  <c r="R86" i="19"/>
  <c r="R78" i="19"/>
  <c r="R54" i="19"/>
  <c r="R46" i="19"/>
  <c r="R22" i="19"/>
  <c r="S58" i="19"/>
  <c r="R23" i="19"/>
  <c r="T162" i="19" l="1"/>
  <c r="R14" i="19"/>
  <c r="U170" i="19"/>
  <c r="S166" i="19"/>
  <c r="S62" i="19"/>
  <c r="R15" i="19"/>
  <c r="V162" i="19"/>
  <c r="S134" i="19"/>
  <c r="S183" i="19"/>
  <c r="V170" i="19"/>
  <c r="M102" i="19"/>
  <c r="T172" i="19"/>
  <c r="M182" i="19"/>
  <c r="V219" i="19"/>
  <c r="T219" i="19"/>
  <c r="M206" i="19"/>
  <c r="M207" i="19"/>
  <c r="S223" i="19"/>
  <c r="S206" i="19"/>
  <c r="S63" i="19"/>
  <c r="U59" i="19"/>
  <c r="S99" i="19"/>
  <c r="T99" i="19" s="1"/>
  <c r="M127" i="19"/>
  <c r="S123" i="19"/>
  <c r="U123" i="19" s="1"/>
  <c r="M250" i="19"/>
  <c r="M254" i="19" s="1"/>
  <c r="M262" i="19"/>
  <c r="M159" i="19"/>
  <c r="U146" i="19"/>
  <c r="S98" i="19"/>
  <c r="U98" i="19" s="1"/>
  <c r="M263" i="19"/>
  <c r="M34" i="19"/>
  <c r="S34" i="19" s="1"/>
  <c r="U34" i="19" s="1"/>
  <c r="S190" i="19"/>
  <c r="S261" i="19"/>
  <c r="T261" i="19" s="1"/>
  <c r="M158" i="19"/>
  <c r="T146" i="19"/>
  <c r="M173" i="19"/>
  <c r="M115" i="19"/>
  <c r="S115" i="19" s="1"/>
  <c r="T115" i="19" s="1"/>
  <c r="T196" i="19"/>
  <c r="U220" i="19"/>
  <c r="V220" i="19"/>
  <c r="T220" i="19"/>
  <c r="S222" i="19"/>
  <c r="M214" i="19"/>
  <c r="V221" i="19"/>
  <c r="U221" i="19"/>
  <c r="M215" i="19"/>
  <c r="M126" i="19"/>
  <c r="S116" i="19"/>
  <c r="T116" i="19" s="1"/>
  <c r="S135" i="19"/>
  <c r="S271" i="19"/>
  <c r="V269" i="19"/>
  <c r="S270" i="19"/>
  <c r="T148" i="19"/>
  <c r="S110" i="19"/>
  <c r="S111" i="19"/>
  <c r="M46" i="19"/>
  <c r="S211" i="19"/>
  <c r="V211" i="19" s="1"/>
  <c r="M195" i="19"/>
  <c r="S203" i="19"/>
  <c r="T203" i="19" s="1"/>
  <c r="V218" i="19"/>
  <c r="U218" i="19"/>
  <c r="T218" i="19"/>
  <c r="M194" i="19"/>
  <c r="S122" i="19"/>
  <c r="T122" i="19" s="1"/>
  <c r="T59" i="19"/>
  <c r="M94" i="19"/>
  <c r="M244" i="19"/>
  <c r="S244" i="19" s="1"/>
  <c r="U244" i="19" s="1"/>
  <c r="U268" i="19"/>
  <c r="V268" i="19"/>
  <c r="T268" i="19"/>
  <c r="U132" i="19"/>
  <c r="V132" i="19"/>
  <c r="T132" i="19"/>
  <c r="M84" i="19"/>
  <c r="S84" i="19" s="1"/>
  <c r="V84" i="19" s="1"/>
  <c r="T60" i="19"/>
  <c r="V60" i="19"/>
  <c r="U60" i="19"/>
  <c r="M36" i="19"/>
  <c r="S36" i="19" s="1"/>
  <c r="V36" i="19" s="1"/>
  <c r="V61" i="19"/>
  <c r="U61" i="19"/>
  <c r="T61" i="19"/>
  <c r="M43" i="19"/>
  <c r="M26" i="19"/>
  <c r="S26" i="19" s="1"/>
  <c r="V26" i="19" s="1"/>
  <c r="V58" i="19"/>
  <c r="U58" i="19"/>
  <c r="T58" i="19"/>
  <c r="M95" i="19"/>
  <c r="U109" i="19"/>
  <c r="V109" i="19"/>
  <c r="V107" i="19"/>
  <c r="U107" i="19"/>
  <c r="T107" i="19"/>
  <c r="V90" i="19"/>
  <c r="U90" i="19"/>
  <c r="T90" i="19"/>
  <c r="U133" i="19"/>
  <c r="V133" i="19"/>
  <c r="M117" i="19"/>
  <c r="T133" i="19"/>
  <c r="U131" i="19"/>
  <c r="V131" i="19"/>
  <c r="T131" i="19"/>
  <c r="V130" i="19"/>
  <c r="U130" i="19"/>
  <c r="M114" i="19"/>
  <c r="T130" i="19"/>
  <c r="U269" i="19"/>
  <c r="M245" i="19"/>
  <c r="S245" i="19" s="1"/>
  <c r="V245" i="19" s="1"/>
  <c r="U267" i="19"/>
  <c r="V267" i="19"/>
  <c r="M251" i="19"/>
  <c r="T267" i="19"/>
  <c r="U266" i="19"/>
  <c r="V266" i="19"/>
  <c r="M242" i="19"/>
  <c r="M141" i="19"/>
  <c r="V165" i="19"/>
  <c r="U165" i="19"/>
  <c r="M149" i="19"/>
  <c r="M150" i="19" s="1"/>
  <c r="T165" i="19"/>
  <c r="U163" i="19"/>
  <c r="V163" i="19"/>
  <c r="S167" i="19"/>
  <c r="M147" i="19"/>
  <c r="S147" i="19" s="1"/>
  <c r="T147" i="19" s="1"/>
  <c r="M138" i="19"/>
  <c r="S158" i="19"/>
  <c r="S37" i="19"/>
  <c r="T37" i="19" s="1"/>
  <c r="V44" i="19"/>
  <c r="U44" i="19"/>
  <c r="U42" i="19"/>
  <c r="V42" i="19"/>
  <c r="T44" i="19"/>
  <c r="T42" i="19"/>
  <c r="V45" i="19"/>
  <c r="U45" i="19"/>
  <c r="S46" i="19"/>
  <c r="S53" i="19"/>
  <c r="M54" i="19"/>
  <c r="U51" i="19"/>
  <c r="V51" i="19"/>
  <c r="T51" i="19"/>
  <c r="V52" i="19"/>
  <c r="U52" i="19"/>
  <c r="M55" i="19"/>
  <c r="U50" i="19"/>
  <c r="V50" i="19"/>
  <c r="V91" i="19"/>
  <c r="U91" i="19"/>
  <c r="S94" i="19"/>
  <c r="V93" i="19"/>
  <c r="U93" i="19"/>
  <c r="T93" i="19"/>
  <c r="S95" i="19"/>
  <c r="U92" i="19"/>
  <c r="V92" i="19"/>
  <c r="T91" i="19"/>
  <c r="V101" i="19"/>
  <c r="U101" i="19"/>
  <c r="T101" i="19"/>
  <c r="U100" i="19"/>
  <c r="V100" i="19"/>
  <c r="T100" i="19"/>
  <c r="T98" i="19"/>
  <c r="V106" i="19"/>
  <c r="U106" i="19"/>
  <c r="T106" i="19"/>
  <c r="V124" i="19"/>
  <c r="U124" i="19"/>
  <c r="U125" i="19"/>
  <c r="V125" i="19"/>
  <c r="U140" i="19"/>
  <c r="V140" i="19"/>
  <c r="T140" i="19"/>
  <c r="U148" i="19"/>
  <c r="V148" i="19"/>
  <c r="U155" i="19"/>
  <c r="V155" i="19"/>
  <c r="T157" i="19"/>
  <c r="U157" i="19"/>
  <c r="V157" i="19"/>
  <c r="S159" i="19"/>
  <c r="V156" i="19"/>
  <c r="U156" i="19"/>
  <c r="T156" i="19"/>
  <c r="T155" i="19"/>
  <c r="V154" i="19"/>
  <c r="U154" i="19"/>
  <c r="U171" i="19"/>
  <c r="V171" i="19"/>
  <c r="V172" i="19"/>
  <c r="U172" i="19"/>
  <c r="T171" i="19"/>
  <c r="T181" i="19"/>
  <c r="U181" i="19"/>
  <c r="V181" i="19"/>
  <c r="V180" i="19"/>
  <c r="U180" i="19"/>
  <c r="S182" i="19"/>
  <c r="V179" i="19"/>
  <c r="U179" i="19"/>
  <c r="V178" i="19"/>
  <c r="U178" i="19"/>
  <c r="T178" i="19"/>
  <c r="U188" i="19"/>
  <c r="V188" i="19"/>
  <c r="V189" i="19"/>
  <c r="U189" i="19"/>
  <c r="S191" i="19"/>
  <c r="V187" i="19"/>
  <c r="U187" i="19"/>
  <c r="T188" i="19"/>
  <c r="T187" i="19"/>
  <c r="V186" i="19"/>
  <c r="U186" i="19"/>
  <c r="V197" i="19"/>
  <c r="U197" i="19"/>
  <c r="U196" i="19"/>
  <c r="V196" i="19"/>
  <c r="T197" i="19"/>
  <c r="V205" i="19"/>
  <c r="U205" i="19"/>
  <c r="U203" i="19"/>
  <c r="T205" i="19"/>
  <c r="U204" i="19"/>
  <c r="V204" i="19"/>
  <c r="S207" i="19"/>
  <c r="V202" i="19"/>
  <c r="U202" i="19"/>
  <c r="V213" i="19"/>
  <c r="U213" i="19"/>
  <c r="S214" i="19"/>
  <c r="U212" i="19"/>
  <c r="V212" i="19"/>
  <c r="T213" i="19"/>
  <c r="V210" i="19"/>
  <c r="U210" i="19"/>
  <c r="T210" i="19"/>
  <c r="T253" i="19"/>
  <c r="V253" i="19"/>
  <c r="U253" i="19"/>
  <c r="U252" i="19"/>
  <c r="V252" i="19"/>
  <c r="U260" i="19"/>
  <c r="V260" i="19"/>
  <c r="V259" i="19"/>
  <c r="U259" i="19"/>
  <c r="T259" i="19"/>
  <c r="U261" i="19"/>
  <c r="V258" i="19"/>
  <c r="U258" i="19"/>
  <c r="S103" i="19" l="1"/>
  <c r="V99" i="19"/>
  <c r="U26" i="19"/>
  <c r="S262" i="19"/>
  <c r="T26" i="19"/>
  <c r="T211" i="19"/>
  <c r="V98" i="19"/>
  <c r="S102" i="19"/>
  <c r="U245" i="19"/>
  <c r="S263" i="19"/>
  <c r="U211" i="19"/>
  <c r="S215" i="19"/>
  <c r="U99" i="19"/>
  <c r="S250" i="19"/>
  <c r="V250" i="19" s="1"/>
  <c r="V123" i="19"/>
  <c r="T123" i="19"/>
  <c r="S127" i="19"/>
  <c r="U36" i="19"/>
  <c r="M83" i="19"/>
  <c r="V115" i="19"/>
  <c r="V261" i="19"/>
  <c r="V34" i="19"/>
  <c r="M38" i="19"/>
  <c r="U116" i="19"/>
  <c r="U84" i="19"/>
  <c r="V244" i="19"/>
  <c r="T244" i="19"/>
  <c r="U115" i="19"/>
  <c r="T36" i="19"/>
  <c r="M174" i="19"/>
  <c r="M175" i="19"/>
  <c r="S173" i="19"/>
  <c r="M29" i="19"/>
  <c r="T34" i="19"/>
  <c r="S126" i="19"/>
  <c r="U122" i="19"/>
  <c r="V122" i="19"/>
  <c r="T84" i="19"/>
  <c r="V116" i="19"/>
  <c r="T245" i="19"/>
  <c r="S149" i="19"/>
  <c r="T149" i="19" s="1"/>
  <c r="M199" i="19"/>
  <c r="S195" i="19"/>
  <c r="V203" i="19"/>
  <c r="M198" i="19"/>
  <c r="S194" i="19"/>
  <c r="T194" i="19" s="1"/>
  <c r="U147" i="19"/>
  <c r="M236" i="19"/>
  <c r="M228" i="19"/>
  <c r="M76" i="19"/>
  <c r="M68" i="19"/>
  <c r="M28" i="19"/>
  <c r="M35" i="19"/>
  <c r="M47" i="19"/>
  <c r="S43" i="19"/>
  <c r="M18" i="19"/>
  <c r="M119" i="19"/>
  <c r="S117" i="19"/>
  <c r="M85" i="19"/>
  <c r="M82" i="19"/>
  <c r="M118" i="19"/>
  <c r="S114" i="19"/>
  <c r="T114" i="19" s="1"/>
  <c r="M237" i="19"/>
  <c r="M229" i="19"/>
  <c r="M243" i="19"/>
  <c r="M255" i="19"/>
  <c r="S251" i="19"/>
  <c r="M234" i="19"/>
  <c r="M246" i="19"/>
  <c r="S242" i="19"/>
  <c r="S141" i="19"/>
  <c r="T141" i="19" s="1"/>
  <c r="M77" i="19"/>
  <c r="V147" i="19"/>
  <c r="M151" i="19"/>
  <c r="M139" i="19"/>
  <c r="M74" i="19"/>
  <c r="S138" i="19"/>
  <c r="M142" i="19"/>
  <c r="V37" i="19"/>
  <c r="U37" i="19"/>
  <c r="S38" i="19"/>
  <c r="V53" i="19"/>
  <c r="U53" i="19"/>
  <c r="S54" i="19"/>
  <c r="S55" i="19"/>
  <c r="T53" i="19"/>
  <c r="M13" i="15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U250" i="19" l="1"/>
  <c r="S150" i="19"/>
  <c r="T250" i="19"/>
  <c r="S254" i="19"/>
  <c r="S83" i="19"/>
  <c r="T83" i="19" s="1"/>
  <c r="S151" i="19"/>
  <c r="V149" i="19"/>
  <c r="M21" i="19"/>
  <c r="S29" i="19"/>
  <c r="T29" i="19" s="1"/>
  <c r="M30" i="19"/>
  <c r="M50" i="15"/>
  <c r="M47" i="15"/>
  <c r="S175" i="19"/>
  <c r="U173" i="19"/>
  <c r="V173" i="19"/>
  <c r="T173" i="19"/>
  <c r="S174" i="19"/>
  <c r="U149" i="19"/>
  <c r="T195" i="19"/>
  <c r="V195" i="19"/>
  <c r="U195" i="19"/>
  <c r="S199" i="19"/>
  <c r="S198" i="19"/>
  <c r="U194" i="19"/>
  <c r="V194" i="19"/>
  <c r="S228" i="19"/>
  <c r="T228" i="19" s="1"/>
  <c r="S236" i="19"/>
  <c r="T236" i="19" s="1"/>
  <c r="S68" i="19"/>
  <c r="T68" i="19" s="1"/>
  <c r="S76" i="19"/>
  <c r="T76" i="19" s="1"/>
  <c r="S28" i="19"/>
  <c r="T28" i="19" s="1"/>
  <c r="M20" i="19"/>
  <c r="S20" i="19" s="1"/>
  <c r="M12" i="19"/>
  <c r="M27" i="19"/>
  <c r="S47" i="19"/>
  <c r="V43" i="19"/>
  <c r="U43" i="19"/>
  <c r="T43" i="19"/>
  <c r="S35" i="19"/>
  <c r="T35" i="19" s="1"/>
  <c r="M39" i="19"/>
  <c r="S18" i="19"/>
  <c r="T18" i="19" s="1"/>
  <c r="M22" i="19"/>
  <c r="S85" i="19"/>
  <c r="M87" i="19"/>
  <c r="V117" i="19"/>
  <c r="S119" i="19"/>
  <c r="U117" i="19"/>
  <c r="T117" i="19"/>
  <c r="M86" i="19"/>
  <c r="S82" i="19"/>
  <c r="T82" i="19" s="1"/>
  <c r="S118" i="19"/>
  <c r="V114" i="19"/>
  <c r="U114" i="19"/>
  <c r="S229" i="19"/>
  <c r="T229" i="19" s="1"/>
  <c r="S237" i="19"/>
  <c r="T237" i="19" s="1"/>
  <c r="S255" i="19"/>
  <c r="U251" i="19"/>
  <c r="V251" i="19"/>
  <c r="M235" i="19"/>
  <c r="T251" i="19"/>
  <c r="S243" i="19"/>
  <c r="M247" i="19"/>
  <c r="M238" i="19"/>
  <c r="S234" i="19"/>
  <c r="T234" i="19" s="1"/>
  <c r="S246" i="19"/>
  <c r="T242" i="19"/>
  <c r="U242" i="19"/>
  <c r="V242" i="19"/>
  <c r="M226" i="19"/>
  <c r="M69" i="19"/>
  <c r="S77" i="19"/>
  <c r="T77" i="19" s="1"/>
  <c r="U141" i="19"/>
  <c r="V141" i="19"/>
  <c r="S139" i="19"/>
  <c r="T139" i="19" s="1"/>
  <c r="M143" i="19"/>
  <c r="M75" i="19"/>
  <c r="S74" i="19"/>
  <c r="T74" i="19" s="1"/>
  <c r="M78" i="19"/>
  <c r="M66" i="19"/>
  <c r="S142" i="19"/>
  <c r="T138" i="19"/>
  <c r="V138" i="19"/>
  <c r="U138" i="19"/>
  <c r="M48" i="15"/>
  <c r="M49" i="15"/>
  <c r="M13" i="19" l="1"/>
  <c r="M10" i="19"/>
  <c r="U83" i="19"/>
  <c r="V83" i="19"/>
  <c r="V29" i="19"/>
  <c r="S30" i="19"/>
  <c r="U29" i="19"/>
  <c r="S21" i="19"/>
  <c r="S22" i="19" s="1"/>
  <c r="V236" i="19"/>
  <c r="U236" i="19"/>
  <c r="U228" i="19"/>
  <c r="V228" i="19"/>
  <c r="U76" i="19"/>
  <c r="V76" i="19"/>
  <c r="U68" i="19"/>
  <c r="V68" i="19"/>
  <c r="T20" i="19"/>
  <c r="U20" i="19"/>
  <c r="V20" i="19"/>
  <c r="S12" i="19"/>
  <c r="U28" i="19"/>
  <c r="V28" i="19"/>
  <c r="M19" i="19"/>
  <c r="U35" i="19"/>
  <c r="V35" i="19"/>
  <c r="S39" i="19"/>
  <c r="S27" i="19"/>
  <c r="T27" i="19" s="1"/>
  <c r="M31" i="19"/>
  <c r="U18" i="19"/>
  <c r="V18" i="19"/>
  <c r="S87" i="19"/>
  <c r="U85" i="19"/>
  <c r="V85" i="19"/>
  <c r="T85" i="19"/>
  <c r="S86" i="19"/>
  <c r="V82" i="19"/>
  <c r="U82" i="19"/>
  <c r="U237" i="19"/>
  <c r="V237" i="19"/>
  <c r="V229" i="19"/>
  <c r="U229" i="19"/>
  <c r="U243" i="19"/>
  <c r="S247" i="19"/>
  <c r="V243" i="19"/>
  <c r="M239" i="19"/>
  <c r="S235" i="19"/>
  <c r="T235" i="19" s="1"/>
  <c r="T243" i="19"/>
  <c r="M227" i="19"/>
  <c r="S238" i="19"/>
  <c r="U234" i="19"/>
  <c r="V234" i="19"/>
  <c r="M230" i="19"/>
  <c r="S226" i="19"/>
  <c r="T226" i="19" s="1"/>
  <c r="V77" i="19"/>
  <c r="U77" i="19"/>
  <c r="S69" i="19"/>
  <c r="T69" i="19" s="1"/>
  <c r="S13" i="19"/>
  <c r="M67" i="19"/>
  <c r="S75" i="19"/>
  <c r="M79" i="19"/>
  <c r="S143" i="19"/>
  <c r="V139" i="19"/>
  <c r="U139" i="19"/>
  <c r="S66" i="19"/>
  <c r="M70" i="19"/>
  <c r="V74" i="19"/>
  <c r="S78" i="19"/>
  <c r="U74" i="19"/>
  <c r="T21" i="19" l="1"/>
  <c r="V21" i="19"/>
  <c r="U21" i="19"/>
  <c r="U12" i="19"/>
  <c r="V12" i="19"/>
  <c r="T12" i="19"/>
  <c r="S31" i="19"/>
  <c r="U27" i="19"/>
  <c r="V27" i="19"/>
  <c r="S19" i="19"/>
  <c r="M23" i="19"/>
  <c r="M231" i="19"/>
  <c r="S227" i="19"/>
  <c r="T227" i="19" s="1"/>
  <c r="S239" i="19"/>
  <c r="U235" i="19"/>
  <c r="V235" i="19"/>
  <c r="V226" i="19"/>
  <c r="S230" i="19"/>
  <c r="U226" i="19"/>
  <c r="V69" i="19"/>
  <c r="U69" i="19"/>
  <c r="V13" i="19"/>
  <c r="U13" i="19"/>
  <c r="T13" i="19"/>
  <c r="S79" i="19"/>
  <c r="V75" i="19"/>
  <c r="U75" i="19"/>
  <c r="T75" i="19"/>
  <c r="S67" i="19"/>
  <c r="M71" i="19"/>
  <c r="M11" i="19"/>
  <c r="U66" i="19"/>
  <c r="V66" i="19"/>
  <c r="S70" i="19"/>
  <c r="M14" i="19"/>
  <c r="S10" i="19"/>
  <c r="T66" i="19"/>
  <c r="S23" i="19" l="1"/>
  <c r="U19" i="19"/>
  <c r="V19" i="19"/>
  <c r="T19" i="19"/>
  <c r="V227" i="19"/>
  <c r="U227" i="19"/>
  <c r="S231" i="19"/>
  <c r="M15" i="19"/>
  <c r="S11" i="19"/>
  <c r="T11" i="19" s="1"/>
  <c r="T67" i="19"/>
  <c r="V67" i="19"/>
  <c r="U67" i="19"/>
  <c r="S71" i="19"/>
  <c r="S14" i="19"/>
  <c r="U10" i="19"/>
  <c r="V10" i="19"/>
  <c r="T10" i="19"/>
  <c r="B3" i="15"/>
  <c r="S15" i="19" l="1"/>
  <c r="U11" i="19"/>
  <c r="V11" i="19"/>
  <c r="B4" i="15"/>
</calcChain>
</file>

<file path=xl/sharedStrings.xml><?xml version="1.0" encoding="utf-8"?>
<sst xmlns="http://schemas.openxmlformats.org/spreadsheetml/2006/main" count="2195" uniqueCount="136">
  <si>
    <t>(PESOS)</t>
  </si>
  <si>
    <t/>
  </si>
  <si>
    <t>TOTAL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</si>
  <si>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</si>
  <si>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</si>
  <si>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</si>
  <si>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</si>
  <si>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</si>
  <si>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</si>
  <si>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</si>
  <si>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</si>
  <si>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</si>
  <si>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</si>
  <si>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</si>
  <si>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</si>
  <si>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Gobierno</t>
  </si>
  <si>
    <t>Aprobado</t>
  </si>
  <si>
    <t>Modificado</t>
  </si>
  <si>
    <t>Devengado</t>
  </si>
  <si>
    <t>Pagado</t>
  </si>
  <si>
    <t>Coordinación de la Política de Gobierno</t>
  </si>
  <si>
    <t>001</t>
  </si>
  <si>
    <t>O001</t>
  </si>
  <si>
    <t>002</t>
  </si>
  <si>
    <t>M001</t>
  </si>
  <si>
    <t>SUBSIDIOS</t>
  </si>
  <si>
    <t>SERVICIOS PERSONALES</t>
  </si>
  <si>
    <t>INVERSIÓN FÍSICA</t>
  </si>
  <si>
    <t>PENSIONES Y JUBILACIONES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</si>
  <si>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</si>
  <si>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</si>
  <si>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</si>
  <si>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</si>
  <si>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</si>
  <si>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</si>
  <si>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</si>
  <si>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</si>
  <si>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</si>
  <si>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</si>
  <si>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</si>
  <si>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</si>
  <si>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</si>
  <si>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</si>
  <si>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</si>
  <si>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</si>
  <si>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</si>
  <si>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</si>
  <si>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</si>
  <si>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</si>
  <si>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</si>
  <si>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</si>
  <si>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</si>
  <si>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</si>
  <si>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</si>
  <si>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</si>
  <si>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</si>
  <si>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</si>
  <si>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</si>
  <si>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</si>
  <si>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</si>
  <si>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</si>
  <si>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</si>
  <si>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</si>
  <si>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</si>
  <si>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</si>
  <si>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</si>
  <si>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</si>
  <si>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</si>
  <si>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</si>
  <si>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</si>
  <si>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</si>
  <si>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</si>
  <si>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</si>
  <si>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</si>
  <si>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</si>
  <si>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</si>
  <si>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</si>
  <si>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</si>
  <si>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</si>
  <si>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</si>
  <si>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</si>
  <si>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</si>
  <si>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</si>
  <si>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</si>
  <si>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</si>
  <si>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</si>
  <si>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</si>
  <si>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</si>
  <si>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Desarrollo Social</t>
  </si>
  <si>
    <t>Desarrollo Económico</t>
  </si>
  <si>
    <t>Salud</t>
  </si>
  <si>
    <t>GASTO DE INVERSIÓN</t>
  </si>
  <si>
    <t>ESTRUCTURA PORCENTUAL</t>
  </si>
  <si>
    <t>020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</si>
  <si>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</si>
  <si>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t>CORRIENTE</t>
  </si>
  <si>
    <t>CATEGORÍAS PROGRAMÁTICAS</t>
  </si>
  <si>
    <t>Porcentaje Pag/Aprob</t>
  </si>
  <si>
    <t>Porcentaje Pag/Modif</t>
  </si>
  <si>
    <t>04</t>
  </si>
  <si>
    <t>Función Pública</t>
  </si>
  <si>
    <t>Función pública y buen gobierno</t>
  </si>
  <si>
    <t>Actividades de apoyo a la función pública y buen gobierno</t>
  </si>
  <si>
    <t>02</t>
  </si>
  <si>
    <t>Prestación de Servicios de Salud a la Persona</t>
  </si>
  <si>
    <t>Servicios de apoyo administrativo</t>
  </si>
  <si>
    <t>Actividades de apoyo administrativo</t>
  </si>
  <si>
    <t>Prestación de servicios del Sistema Nacional de Salud organizados e integrados</t>
  </si>
  <si>
    <t>Atención a la Salud</t>
  </si>
  <si>
    <t>03</t>
  </si>
  <si>
    <t>Generación de Recursos para la Salud</t>
  </si>
  <si>
    <t>Formación y capacitación de recursos humanos acordes a las necesidades y demandas de atención a la salud</t>
  </si>
  <si>
    <t>Formación y capacitación de recursos humanos para la salud</t>
  </si>
  <si>
    <t>05</t>
  </si>
  <si>
    <t>Protección Social en Salud</t>
  </si>
  <si>
    <t>Ciencia, Tecnología e Innovación</t>
  </si>
  <si>
    <t>01</t>
  </si>
  <si>
    <t>Investigación Científica</t>
  </si>
  <si>
    <t>Investigación en salud pertinente y de excelencia académica</t>
  </si>
  <si>
    <t>Investigación y desarrollo tecnológico en salud</t>
  </si>
  <si>
    <t>OTROS DE INVERSIÓN</t>
  </si>
  <si>
    <t>INVERSIÓN</t>
  </si>
  <si>
    <r>
      <rPr>
        <b/>
        <sz val="8"/>
        <color indexed="9"/>
        <rFont val="Montserrat"/>
      </rPr>
      <t>FI</t>
    </r>
  </si>
  <si>
    <r>
      <rPr>
        <b/>
        <sz val="8"/>
        <color indexed="9"/>
        <rFont val="Montserrat"/>
      </rPr>
      <t>FN</t>
    </r>
  </si>
  <si>
    <r>
      <rPr>
        <b/>
        <sz val="8"/>
        <color indexed="9"/>
        <rFont val="Montserrat"/>
      </rPr>
      <t>SF</t>
    </r>
  </si>
  <si>
    <r>
      <rPr>
        <b/>
        <sz val="8"/>
        <color indexed="9"/>
        <rFont val="Montserrat"/>
      </rPr>
      <t>AI</t>
    </r>
  </si>
  <si>
    <r>
      <rPr>
        <b/>
        <sz val="8"/>
        <color indexed="9"/>
        <rFont val="Montserrat"/>
      </rPr>
      <t>PP</t>
    </r>
  </si>
  <si>
    <r>
      <rPr>
        <b/>
        <sz val="8"/>
        <color indexed="9"/>
        <rFont val="Montserrat"/>
      </rPr>
      <t>UR</t>
    </r>
  </si>
  <si>
    <r>
      <t>ESTADO ANALÍTICO DEL EJERCICIO DEL PRESUPUESTO DE EGRESOS EN CLASIFICACIÓN FUNCIONAL-PROGRAMÁTICA</t>
    </r>
    <r>
      <rPr>
        <b/>
        <vertAlign val="superscript"/>
        <sz val="8"/>
        <color indexed="8"/>
        <rFont val="Montserrat"/>
      </rPr>
      <t>1/</t>
    </r>
  </si>
  <si>
    <t>NCZ INSTITUTO NACIONAL DE PEDIATRÍA</t>
  </si>
  <si>
    <t>NCZ</t>
  </si>
  <si>
    <t>Instituto Nacional de Pediatría</t>
  </si>
  <si>
    <t>Infraestructura suficiente, equipamiento óptimo e insumos seguros para la salud</t>
  </si>
  <si>
    <t>K027</t>
  </si>
  <si>
    <t>Mantenimiento de infraestructura</t>
  </si>
  <si>
    <t>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</si>
</sst>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b/>
      <sz val="10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0"/>
      <color theme="1"/>
      <name val="Montserrat"/>
    </font>
    <font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19" fillId="0" borderId="0"/>
    <xf numFmtId="0" fontId="3" fillId="0" borderId="0"/>
    <xf numFmtId="0" fontId="20" fillId="0" borderId="0"/>
    <xf numFmtId="0" fontId="1" fillId="0" borderId="0"/>
    <xf numFmtId="0" fontId="21" fillId="0" borderId="0"/>
  </cellStyleXfs>
  <cellXfs count="64">
    <xf numFmtId="0" fontId="0" fillId="0" borderId="0" xfId="0"/>
    <xf numFmtId="0" fontId="12" fillId="3" borderId="3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4" borderId="0" xfId="3" applyFont="1" applyFill="1"/>
    <xf numFmtId="0" fontId="11" fillId="4" borderId="10" xfId="3" applyFont="1" applyFill="1" applyBorder="1" applyAlignment="1">
      <alignment horizontal="left" vertical="top" wrapText="1"/>
    </xf>
    <xf numFmtId="3" fontId="14" fillId="4" borderId="10" xfId="3" applyNumberFormat="1" applyFont="1" applyFill="1" applyBorder="1" applyAlignment="1">
      <alignment horizontal="right" vertical="top"/>
    </xf>
    <xf numFmtId="0" fontId="14" fillId="4" borderId="10" xfId="3" applyFont="1" applyFill="1" applyBorder="1" applyAlignment="1">
      <alignment horizontal="right" vertical="top"/>
    </xf>
    <xf numFmtId="4" fontId="14" fillId="4" borderId="10" xfId="3" applyNumberFormat="1" applyFont="1" applyFill="1" applyBorder="1" applyAlignment="1">
      <alignment horizontal="right" vertical="top"/>
    </xf>
    <xf numFmtId="0" fontId="14" fillId="4" borderId="10" xfId="3" applyFont="1" applyFill="1" applyBorder="1" applyAlignment="1">
      <alignment horizontal="left" vertical="top" wrapText="1"/>
    </xf>
    <xf numFmtId="0" fontId="8" fillId="4" borderId="10" xfId="3" applyFont="1" applyFill="1" applyBorder="1" applyAlignment="1">
      <alignment horizontal="left" vertical="top" wrapText="1"/>
    </xf>
    <xf numFmtId="3" fontId="16" fillId="4" borderId="10" xfId="3" applyNumberFormat="1" applyFont="1" applyFill="1" applyBorder="1" applyAlignment="1">
      <alignment horizontal="right" vertical="top"/>
    </xf>
    <xf numFmtId="0" fontId="16" fillId="4" borderId="10" xfId="3" applyFont="1" applyFill="1" applyBorder="1" applyAlignment="1">
      <alignment horizontal="right" vertical="top"/>
    </xf>
    <xf numFmtId="4" fontId="16" fillId="4" borderId="10" xfId="3" applyNumberFormat="1" applyFont="1" applyFill="1" applyBorder="1" applyAlignment="1">
      <alignment horizontal="right" vertical="top"/>
    </xf>
    <xf numFmtId="4" fontId="8" fillId="4" borderId="10" xfId="3" applyNumberFormat="1" applyFont="1" applyFill="1" applyBorder="1" applyAlignment="1">
      <alignment horizontal="right" vertical="top"/>
    </xf>
    <xf numFmtId="0" fontId="17" fillId="3" borderId="10" xfId="3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0" fontId="11" fillId="5" borderId="10" xfId="3" applyFont="1" applyFill="1" applyBorder="1" applyAlignment="1">
      <alignment horizontal="left" vertical="top" wrapText="1"/>
    </xf>
    <xf numFmtId="3" fontId="14" fillId="5" borderId="10" xfId="3" applyNumberFormat="1" applyFont="1" applyFill="1" applyBorder="1" applyAlignment="1">
      <alignment horizontal="right" vertical="top"/>
    </xf>
    <xf numFmtId="0" fontId="14" fillId="5" borderId="10" xfId="3" applyFont="1" applyFill="1" applyBorder="1" applyAlignment="1">
      <alignment horizontal="right" vertical="top"/>
    </xf>
    <xf numFmtId="4" fontId="14" fillId="5" borderId="10" xfId="3" applyNumberFormat="1" applyFont="1" applyFill="1" applyBorder="1" applyAlignment="1">
      <alignment horizontal="right" vertical="top"/>
    </xf>
    <xf numFmtId="0" fontId="15" fillId="5" borderId="0" xfId="3" applyFont="1" applyFill="1"/>
    <xf numFmtId="0" fontId="14" fillId="4" borderId="10" xfId="3" applyFont="1" applyFill="1" applyBorder="1" applyAlignment="1">
      <alignment vertical="top" wrapText="1"/>
    </xf>
    <xf numFmtId="0" fontId="16" fillId="4" borderId="10" xfId="3" applyFont="1" applyFill="1" applyBorder="1" applyAlignment="1">
      <alignment vertical="top" wrapText="1"/>
    </xf>
    <xf numFmtId="0" fontId="5" fillId="0" borderId="0" xfId="8" applyFont="1" applyAlignment="1">
      <alignment horizontal="center" vertical="center"/>
    </xf>
    <xf numFmtId="0" fontId="18" fillId="6" borderId="18" xfId="5" applyFont="1" applyFill="1" applyBorder="1" applyAlignment="1">
      <alignment horizontal="left" vertical="center"/>
    </xf>
    <xf numFmtId="0" fontId="7" fillId="6" borderId="7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18" fillId="6" borderId="10" xfId="5" applyFont="1" applyFill="1" applyBorder="1" applyAlignment="1">
      <alignment horizontal="center" vertical="center"/>
    </xf>
    <xf numFmtId="0" fontId="18" fillId="6" borderId="11" xfId="5" applyFont="1" applyFill="1" applyBorder="1" applyAlignment="1">
      <alignment horizontal="left" vertical="center"/>
    </xf>
    <xf numFmtId="0" fontId="6" fillId="4" borderId="0" xfId="6" applyFont="1" applyFill="1" applyAlignment="1">
      <alignment horizontal="left" vertical="center" wrapText="1"/>
    </xf>
    <xf numFmtId="0" fontId="4" fillId="4" borderId="0" xfId="6" applyFont="1" applyFill="1" applyAlignment="1">
      <alignment vertical="center"/>
    </xf>
    <xf numFmtId="0" fontId="18" fillId="6" borderId="19" xfId="5" applyFont="1" applyFill="1" applyBorder="1" applyAlignment="1">
      <alignment horizontal="center" vertical="center"/>
    </xf>
    <xf numFmtId="4" fontId="23" fillId="0" borderId="2" xfId="6" applyNumberFormat="1" applyFont="1" applyFill="1" applyBorder="1" applyAlignment="1">
      <alignment horizontal="right" vertical="center" wrapText="1"/>
    </xf>
    <xf numFmtId="4" fontId="23" fillId="0" borderId="5" xfId="6" applyNumberFormat="1" applyFont="1" applyFill="1" applyBorder="1" applyAlignment="1">
      <alignment horizontal="right" vertical="center" wrapText="1"/>
    </xf>
    <xf numFmtId="0" fontId="22" fillId="0" borderId="0" xfId="6" applyFont="1" applyFill="1" applyAlignment="1">
      <alignment horizontal="left" vertical="center" wrapText="1"/>
    </xf>
    <xf numFmtId="0" fontId="23" fillId="0" borderId="2" xfId="6" applyFont="1" applyFill="1" applyBorder="1" applyAlignment="1">
      <alignment horizontal="center" vertical="center" wrapText="1"/>
    </xf>
    <xf numFmtId="0" fontId="23" fillId="0" borderId="5" xfId="6" applyFont="1" applyFill="1" applyBorder="1" applyAlignment="1">
      <alignment horizontal="center" vertical="center" wrapText="1"/>
    </xf>
    <xf numFmtId="0" fontId="23" fillId="0" borderId="0" xfId="6" applyFont="1" applyFill="1" applyAlignment="1">
      <alignment horizontal="left" vertical="center" wrapText="1"/>
    </xf>
    <xf numFmtId="164" fontId="22" fillId="0" borderId="0" xfId="1" applyFont="1" applyFill="1" applyAlignment="1">
      <alignment vertical="center"/>
    </xf>
    <xf numFmtId="0" fontId="22" fillId="0" borderId="0" xfId="6" applyFont="1" applyFill="1" applyAlignment="1">
      <alignment vertical="center"/>
    </xf>
    <xf numFmtId="43" fontId="22" fillId="0" borderId="0" xfId="6" applyNumberFormat="1" applyFont="1" applyFill="1" applyAlignment="1">
      <alignment vertical="center"/>
    </xf>
    <xf numFmtId="0" fontId="7" fillId="6" borderId="3" xfId="6" applyFont="1" applyFill="1" applyBorder="1" applyAlignment="1">
      <alignment horizontal="center" vertical="center" wrapText="1"/>
    </xf>
    <xf numFmtId="0" fontId="9" fillId="4" borderId="0" xfId="6" applyFont="1" applyFill="1" applyAlignment="1">
      <alignment horizontal="center" vertical="center" wrapText="1"/>
    </xf>
    <xf numFmtId="0" fontId="7" fillId="6" borderId="7" xfId="6" applyFont="1" applyFill="1" applyBorder="1" applyAlignment="1">
      <alignment horizontal="center" vertical="center" wrapText="1"/>
    </xf>
    <xf numFmtId="0" fontId="8" fillId="4" borderId="0" xfId="6" applyFont="1" applyFill="1" applyAlignment="1">
      <alignment horizontal="left" vertical="center" wrapText="1"/>
    </xf>
    <xf numFmtId="0" fontId="6" fillId="4" borderId="9" xfId="6" applyFont="1" applyFill="1" applyBorder="1" applyAlignment="1">
      <alignment horizontal="left" vertical="center" wrapText="1"/>
    </xf>
    <xf numFmtId="0" fontId="7" fillId="6" borderId="8" xfId="6" applyFont="1" applyFill="1" applyBorder="1" applyAlignment="1">
      <alignment horizontal="center" vertical="center" wrapText="1"/>
    </xf>
    <xf numFmtId="0" fontId="18" fillId="6" borderId="13" xfId="5" applyFont="1" applyFill="1" applyBorder="1" applyAlignment="1">
      <alignment horizontal="center" vertical="center" wrapText="1"/>
    </xf>
    <xf numFmtId="0" fontId="18" fillId="6" borderId="12" xfId="5" applyFont="1" applyFill="1" applyBorder="1" applyAlignment="1">
      <alignment horizontal="center" vertical="center" wrapText="1"/>
    </xf>
    <xf numFmtId="0" fontId="18" fillId="6" borderId="14" xfId="5" applyFont="1" applyFill="1" applyBorder="1" applyAlignment="1">
      <alignment horizontal="center" vertical="center" wrapText="1"/>
    </xf>
    <xf numFmtId="0" fontId="18" fillId="6" borderId="15" xfId="5" applyFont="1" applyFill="1" applyBorder="1" applyAlignment="1">
      <alignment horizontal="center" vertical="center" wrapText="1"/>
    </xf>
    <xf numFmtId="0" fontId="18" fillId="6" borderId="17" xfId="5" applyFont="1" applyFill="1" applyBorder="1" applyAlignment="1">
      <alignment horizontal="center" vertical="center" wrapText="1"/>
    </xf>
    <xf numFmtId="0" fontId="18" fillId="6" borderId="16" xfId="5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10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top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Y275"/>
  <sheetViews>
    <sheetView showGridLines="0" tabSelected="1" zoomScaleNormal="100" workbookViewId="0">
      <selection activeCell="I16" sqref="I16"/>
    </sheetView>
  </sheetViews>
  <sheetFormatPr baseColWidth="10" defaultRowHeight="13.2"/>
  <cols>
    <col min="1" max="4" width="3.44140625" style="32" customWidth="1"/>
    <col min="5" max="5" width="6.44140625" style="32" customWidth="1"/>
    <col min="6" max="6" width="5.88671875" style="32" customWidth="1"/>
    <col min="7" max="7" width="5.5546875" style="32" customWidth="1"/>
    <col min="8" max="8" width="30.109375" style="32" customWidth="1"/>
    <col min="9" max="9" width="16" style="32" customWidth="1"/>
    <col min="10" max="19" width="14.33203125" style="32" customWidth="1"/>
    <col min="20" max="20" width="12.88671875" style="32" customWidth="1"/>
    <col min="21" max="21" width="14.88671875" style="32" customWidth="1"/>
    <col min="22" max="22" width="11.5546875" style="32" customWidth="1"/>
    <col min="23" max="23" width="3.44140625" style="32" customWidth="1"/>
    <col min="24" max="24" width="15.109375" style="32" customWidth="1"/>
    <col min="25" max="25" width="14.6640625" style="32" customWidth="1"/>
    <col min="26" max="256" width="9.109375" style="32" customWidth="1"/>
    <col min="257" max="261" width="3.44140625" style="32" customWidth="1"/>
    <col min="262" max="262" width="5.88671875" style="32" customWidth="1"/>
    <col min="263" max="263" width="4.109375" style="32" customWidth="1"/>
    <col min="264" max="264" width="25.109375" style="32" customWidth="1"/>
    <col min="265" max="265" width="16" style="32" customWidth="1"/>
    <col min="266" max="275" width="14.33203125" style="32" customWidth="1"/>
    <col min="276" max="276" width="10.109375" style="32" customWidth="1"/>
    <col min="277" max="277" width="12.5546875" style="32" customWidth="1"/>
    <col min="278" max="278" width="10.109375" style="32" customWidth="1"/>
    <col min="279" max="279" width="3.44140625" style="32" customWidth="1"/>
    <col min="280" max="512" width="9.109375" style="32" customWidth="1"/>
    <col min="513" max="517" width="3.44140625" style="32" customWidth="1"/>
    <col min="518" max="518" width="5.88671875" style="32" customWidth="1"/>
    <col min="519" max="519" width="4.109375" style="32" customWidth="1"/>
    <col min="520" max="520" width="25.109375" style="32" customWidth="1"/>
    <col min="521" max="521" width="16" style="32" customWidth="1"/>
    <col min="522" max="531" width="14.33203125" style="32" customWidth="1"/>
    <col min="532" max="532" width="10.109375" style="32" customWidth="1"/>
    <col min="533" max="533" width="12.5546875" style="32" customWidth="1"/>
    <col min="534" max="534" width="10.109375" style="32" customWidth="1"/>
    <col min="535" max="535" width="3.44140625" style="32" customWidth="1"/>
    <col min="536" max="768" width="9.109375" style="32" customWidth="1"/>
    <col min="769" max="773" width="3.44140625" style="32" customWidth="1"/>
    <col min="774" max="774" width="5.88671875" style="32" customWidth="1"/>
    <col min="775" max="775" width="4.109375" style="32" customWidth="1"/>
    <col min="776" max="776" width="25.109375" style="32" customWidth="1"/>
    <col min="777" max="777" width="16" style="32" customWidth="1"/>
    <col min="778" max="787" width="14.33203125" style="32" customWidth="1"/>
    <col min="788" max="788" width="10.109375" style="32" customWidth="1"/>
    <col min="789" max="789" width="12.5546875" style="32" customWidth="1"/>
    <col min="790" max="790" width="10.109375" style="32" customWidth="1"/>
    <col min="791" max="791" width="3.44140625" style="32" customWidth="1"/>
    <col min="792" max="1024" width="9.109375" style="32" customWidth="1"/>
    <col min="1025" max="1029" width="3.44140625" style="32" customWidth="1"/>
    <col min="1030" max="1030" width="5.88671875" style="32" customWidth="1"/>
    <col min="1031" max="1031" width="4.109375" style="32" customWidth="1"/>
    <col min="1032" max="1032" width="25.109375" style="32" customWidth="1"/>
    <col min="1033" max="1033" width="16" style="32" customWidth="1"/>
    <col min="1034" max="1043" width="14.33203125" style="32" customWidth="1"/>
    <col min="1044" max="1044" width="10.109375" style="32" customWidth="1"/>
    <col min="1045" max="1045" width="12.5546875" style="32" customWidth="1"/>
    <col min="1046" max="1046" width="10.109375" style="32" customWidth="1"/>
    <col min="1047" max="1047" width="3.44140625" style="32" customWidth="1"/>
    <col min="1048" max="1280" width="9.109375" style="32" customWidth="1"/>
    <col min="1281" max="1285" width="3.44140625" style="32" customWidth="1"/>
    <col min="1286" max="1286" width="5.88671875" style="32" customWidth="1"/>
    <col min="1287" max="1287" width="4.109375" style="32" customWidth="1"/>
    <col min="1288" max="1288" width="25.109375" style="32" customWidth="1"/>
    <col min="1289" max="1289" width="16" style="32" customWidth="1"/>
    <col min="1290" max="1299" width="14.33203125" style="32" customWidth="1"/>
    <col min="1300" max="1300" width="10.109375" style="32" customWidth="1"/>
    <col min="1301" max="1301" width="12.5546875" style="32" customWidth="1"/>
    <col min="1302" max="1302" width="10.109375" style="32" customWidth="1"/>
    <col min="1303" max="1303" width="3.44140625" style="32" customWidth="1"/>
    <col min="1304" max="1536" width="9.109375" style="32" customWidth="1"/>
    <col min="1537" max="1541" width="3.44140625" style="32" customWidth="1"/>
    <col min="1542" max="1542" width="5.88671875" style="32" customWidth="1"/>
    <col min="1543" max="1543" width="4.109375" style="32" customWidth="1"/>
    <col min="1544" max="1544" width="25.109375" style="32" customWidth="1"/>
    <col min="1545" max="1545" width="16" style="32" customWidth="1"/>
    <col min="1546" max="1555" width="14.33203125" style="32" customWidth="1"/>
    <col min="1556" max="1556" width="10.109375" style="32" customWidth="1"/>
    <col min="1557" max="1557" width="12.5546875" style="32" customWidth="1"/>
    <col min="1558" max="1558" width="10.109375" style="32" customWidth="1"/>
    <col min="1559" max="1559" width="3.44140625" style="32" customWidth="1"/>
    <col min="1560" max="1792" width="9.109375" style="32" customWidth="1"/>
    <col min="1793" max="1797" width="3.44140625" style="32" customWidth="1"/>
    <col min="1798" max="1798" width="5.88671875" style="32" customWidth="1"/>
    <col min="1799" max="1799" width="4.109375" style="32" customWidth="1"/>
    <col min="1800" max="1800" width="25.109375" style="32" customWidth="1"/>
    <col min="1801" max="1801" width="16" style="32" customWidth="1"/>
    <col min="1802" max="1811" width="14.33203125" style="32" customWidth="1"/>
    <col min="1812" max="1812" width="10.109375" style="32" customWidth="1"/>
    <col min="1813" max="1813" width="12.5546875" style="32" customWidth="1"/>
    <col min="1814" max="1814" width="10.109375" style="32" customWidth="1"/>
    <col min="1815" max="1815" width="3.44140625" style="32" customWidth="1"/>
    <col min="1816" max="2048" width="9.109375" style="32" customWidth="1"/>
    <col min="2049" max="2053" width="3.44140625" style="32" customWidth="1"/>
    <col min="2054" max="2054" width="5.88671875" style="32" customWidth="1"/>
    <col min="2055" max="2055" width="4.109375" style="32" customWidth="1"/>
    <col min="2056" max="2056" width="25.109375" style="32" customWidth="1"/>
    <col min="2057" max="2057" width="16" style="32" customWidth="1"/>
    <col min="2058" max="2067" width="14.33203125" style="32" customWidth="1"/>
    <col min="2068" max="2068" width="10.109375" style="32" customWidth="1"/>
    <col min="2069" max="2069" width="12.5546875" style="32" customWidth="1"/>
    <col min="2070" max="2070" width="10.109375" style="32" customWidth="1"/>
    <col min="2071" max="2071" width="3.44140625" style="32" customWidth="1"/>
    <col min="2072" max="2304" width="9.109375" style="32" customWidth="1"/>
    <col min="2305" max="2309" width="3.44140625" style="32" customWidth="1"/>
    <col min="2310" max="2310" width="5.88671875" style="32" customWidth="1"/>
    <col min="2311" max="2311" width="4.109375" style="32" customWidth="1"/>
    <col min="2312" max="2312" width="25.109375" style="32" customWidth="1"/>
    <col min="2313" max="2313" width="16" style="32" customWidth="1"/>
    <col min="2314" max="2323" width="14.33203125" style="32" customWidth="1"/>
    <col min="2324" max="2324" width="10.109375" style="32" customWidth="1"/>
    <col min="2325" max="2325" width="12.5546875" style="32" customWidth="1"/>
    <col min="2326" max="2326" width="10.109375" style="32" customWidth="1"/>
    <col min="2327" max="2327" width="3.44140625" style="32" customWidth="1"/>
    <col min="2328" max="2560" width="9.109375" style="32" customWidth="1"/>
    <col min="2561" max="2565" width="3.44140625" style="32" customWidth="1"/>
    <col min="2566" max="2566" width="5.88671875" style="32" customWidth="1"/>
    <col min="2567" max="2567" width="4.109375" style="32" customWidth="1"/>
    <col min="2568" max="2568" width="25.109375" style="32" customWidth="1"/>
    <col min="2569" max="2569" width="16" style="32" customWidth="1"/>
    <col min="2570" max="2579" width="14.33203125" style="32" customWidth="1"/>
    <col min="2580" max="2580" width="10.109375" style="32" customWidth="1"/>
    <col min="2581" max="2581" width="12.5546875" style="32" customWidth="1"/>
    <col min="2582" max="2582" width="10.109375" style="32" customWidth="1"/>
    <col min="2583" max="2583" width="3.44140625" style="32" customWidth="1"/>
    <col min="2584" max="2816" width="9.109375" style="32" customWidth="1"/>
    <col min="2817" max="2821" width="3.44140625" style="32" customWidth="1"/>
    <col min="2822" max="2822" width="5.88671875" style="32" customWidth="1"/>
    <col min="2823" max="2823" width="4.109375" style="32" customWidth="1"/>
    <col min="2824" max="2824" width="25.109375" style="32" customWidth="1"/>
    <col min="2825" max="2825" width="16" style="32" customWidth="1"/>
    <col min="2826" max="2835" width="14.33203125" style="32" customWidth="1"/>
    <col min="2836" max="2836" width="10.109375" style="32" customWidth="1"/>
    <col min="2837" max="2837" width="12.5546875" style="32" customWidth="1"/>
    <col min="2838" max="2838" width="10.109375" style="32" customWidth="1"/>
    <col min="2839" max="2839" width="3.44140625" style="32" customWidth="1"/>
    <col min="2840" max="3072" width="9.109375" style="32" customWidth="1"/>
    <col min="3073" max="3077" width="3.44140625" style="32" customWidth="1"/>
    <col min="3078" max="3078" width="5.88671875" style="32" customWidth="1"/>
    <col min="3079" max="3079" width="4.109375" style="32" customWidth="1"/>
    <col min="3080" max="3080" width="25.109375" style="32" customWidth="1"/>
    <col min="3081" max="3081" width="16" style="32" customWidth="1"/>
    <col min="3082" max="3091" width="14.33203125" style="32" customWidth="1"/>
    <col min="3092" max="3092" width="10.109375" style="32" customWidth="1"/>
    <col min="3093" max="3093" width="12.5546875" style="32" customWidth="1"/>
    <col min="3094" max="3094" width="10.109375" style="32" customWidth="1"/>
    <col min="3095" max="3095" width="3.44140625" style="32" customWidth="1"/>
    <col min="3096" max="3328" width="9.109375" style="32" customWidth="1"/>
    <col min="3329" max="3333" width="3.44140625" style="32" customWidth="1"/>
    <col min="3334" max="3334" width="5.88671875" style="32" customWidth="1"/>
    <col min="3335" max="3335" width="4.109375" style="32" customWidth="1"/>
    <col min="3336" max="3336" width="25.109375" style="32" customWidth="1"/>
    <col min="3337" max="3337" width="16" style="32" customWidth="1"/>
    <col min="3338" max="3347" width="14.33203125" style="32" customWidth="1"/>
    <col min="3348" max="3348" width="10.109375" style="32" customWidth="1"/>
    <col min="3349" max="3349" width="12.5546875" style="32" customWidth="1"/>
    <col min="3350" max="3350" width="10.109375" style="32" customWidth="1"/>
    <col min="3351" max="3351" width="3.44140625" style="32" customWidth="1"/>
    <col min="3352" max="3584" width="9.109375" style="32" customWidth="1"/>
    <col min="3585" max="3589" width="3.44140625" style="32" customWidth="1"/>
    <col min="3590" max="3590" width="5.88671875" style="32" customWidth="1"/>
    <col min="3591" max="3591" width="4.109375" style="32" customWidth="1"/>
    <col min="3592" max="3592" width="25.109375" style="32" customWidth="1"/>
    <col min="3593" max="3593" width="16" style="32" customWidth="1"/>
    <col min="3594" max="3603" width="14.33203125" style="32" customWidth="1"/>
    <col min="3604" max="3604" width="10.109375" style="32" customWidth="1"/>
    <col min="3605" max="3605" width="12.5546875" style="32" customWidth="1"/>
    <col min="3606" max="3606" width="10.109375" style="32" customWidth="1"/>
    <col min="3607" max="3607" width="3.44140625" style="32" customWidth="1"/>
    <col min="3608" max="3840" width="9.109375" style="32" customWidth="1"/>
    <col min="3841" max="3845" width="3.44140625" style="32" customWidth="1"/>
    <col min="3846" max="3846" width="5.88671875" style="32" customWidth="1"/>
    <col min="3847" max="3847" width="4.109375" style="32" customWidth="1"/>
    <col min="3848" max="3848" width="25.109375" style="32" customWidth="1"/>
    <col min="3849" max="3849" width="16" style="32" customWidth="1"/>
    <col min="3850" max="3859" width="14.33203125" style="32" customWidth="1"/>
    <col min="3860" max="3860" width="10.109375" style="32" customWidth="1"/>
    <col min="3861" max="3861" width="12.5546875" style="32" customWidth="1"/>
    <col min="3862" max="3862" width="10.109375" style="32" customWidth="1"/>
    <col min="3863" max="3863" width="3.44140625" style="32" customWidth="1"/>
    <col min="3864" max="4096" width="9.109375" style="32" customWidth="1"/>
    <col min="4097" max="4101" width="3.44140625" style="32" customWidth="1"/>
    <col min="4102" max="4102" width="5.88671875" style="32" customWidth="1"/>
    <col min="4103" max="4103" width="4.109375" style="32" customWidth="1"/>
    <col min="4104" max="4104" width="25.109375" style="32" customWidth="1"/>
    <col min="4105" max="4105" width="16" style="32" customWidth="1"/>
    <col min="4106" max="4115" width="14.33203125" style="32" customWidth="1"/>
    <col min="4116" max="4116" width="10.109375" style="32" customWidth="1"/>
    <col min="4117" max="4117" width="12.5546875" style="32" customWidth="1"/>
    <col min="4118" max="4118" width="10.109375" style="32" customWidth="1"/>
    <col min="4119" max="4119" width="3.44140625" style="32" customWidth="1"/>
    <col min="4120" max="4352" width="9.109375" style="32" customWidth="1"/>
    <col min="4353" max="4357" width="3.44140625" style="32" customWidth="1"/>
    <col min="4358" max="4358" width="5.88671875" style="32" customWidth="1"/>
    <col min="4359" max="4359" width="4.109375" style="32" customWidth="1"/>
    <col min="4360" max="4360" width="25.109375" style="32" customWidth="1"/>
    <col min="4361" max="4361" width="16" style="32" customWidth="1"/>
    <col min="4362" max="4371" width="14.33203125" style="32" customWidth="1"/>
    <col min="4372" max="4372" width="10.109375" style="32" customWidth="1"/>
    <col min="4373" max="4373" width="12.5546875" style="32" customWidth="1"/>
    <col min="4374" max="4374" width="10.109375" style="32" customWidth="1"/>
    <col min="4375" max="4375" width="3.44140625" style="32" customWidth="1"/>
    <col min="4376" max="4608" width="9.109375" style="32" customWidth="1"/>
    <col min="4609" max="4613" width="3.44140625" style="32" customWidth="1"/>
    <col min="4614" max="4614" width="5.88671875" style="32" customWidth="1"/>
    <col min="4615" max="4615" width="4.109375" style="32" customWidth="1"/>
    <col min="4616" max="4616" width="25.109375" style="32" customWidth="1"/>
    <col min="4617" max="4617" width="16" style="32" customWidth="1"/>
    <col min="4618" max="4627" width="14.33203125" style="32" customWidth="1"/>
    <col min="4628" max="4628" width="10.109375" style="32" customWidth="1"/>
    <col min="4629" max="4629" width="12.5546875" style="32" customWidth="1"/>
    <col min="4630" max="4630" width="10.109375" style="32" customWidth="1"/>
    <col min="4631" max="4631" width="3.44140625" style="32" customWidth="1"/>
    <col min="4632" max="4864" width="9.109375" style="32" customWidth="1"/>
    <col min="4865" max="4869" width="3.44140625" style="32" customWidth="1"/>
    <col min="4870" max="4870" width="5.88671875" style="32" customWidth="1"/>
    <col min="4871" max="4871" width="4.109375" style="32" customWidth="1"/>
    <col min="4872" max="4872" width="25.109375" style="32" customWidth="1"/>
    <col min="4873" max="4873" width="16" style="32" customWidth="1"/>
    <col min="4874" max="4883" width="14.33203125" style="32" customWidth="1"/>
    <col min="4884" max="4884" width="10.109375" style="32" customWidth="1"/>
    <col min="4885" max="4885" width="12.5546875" style="32" customWidth="1"/>
    <col min="4886" max="4886" width="10.109375" style="32" customWidth="1"/>
    <col min="4887" max="4887" width="3.44140625" style="32" customWidth="1"/>
    <col min="4888" max="5120" width="9.109375" style="32" customWidth="1"/>
    <col min="5121" max="5125" width="3.44140625" style="32" customWidth="1"/>
    <col min="5126" max="5126" width="5.88671875" style="32" customWidth="1"/>
    <col min="5127" max="5127" width="4.109375" style="32" customWidth="1"/>
    <col min="5128" max="5128" width="25.109375" style="32" customWidth="1"/>
    <col min="5129" max="5129" width="16" style="32" customWidth="1"/>
    <col min="5130" max="5139" width="14.33203125" style="32" customWidth="1"/>
    <col min="5140" max="5140" width="10.109375" style="32" customWidth="1"/>
    <col min="5141" max="5141" width="12.5546875" style="32" customWidth="1"/>
    <col min="5142" max="5142" width="10.109375" style="32" customWidth="1"/>
    <col min="5143" max="5143" width="3.44140625" style="32" customWidth="1"/>
    <col min="5144" max="5376" width="9.109375" style="32" customWidth="1"/>
    <col min="5377" max="5381" width="3.44140625" style="32" customWidth="1"/>
    <col min="5382" max="5382" width="5.88671875" style="32" customWidth="1"/>
    <col min="5383" max="5383" width="4.109375" style="32" customWidth="1"/>
    <col min="5384" max="5384" width="25.109375" style="32" customWidth="1"/>
    <col min="5385" max="5385" width="16" style="32" customWidth="1"/>
    <col min="5386" max="5395" width="14.33203125" style="32" customWidth="1"/>
    <col min="5396" max="5396" width="10.109375" style="32" customWidth="1"/>
    <col min="5397" max="5397" width="12.5546875" style="32" customWidth="1"/>
    <col min="5398" max="5398" width="10.109375" style="32" customWidth="1"/>
    <col min="5399" max="5399" width="3.44140625" style="32" customWidth="1"/>
    <col min="5400" max="5632" width="9.109375" style="32" customWidth="1"/>
    <col min="5633" max="5637" width="3.44140625" style="32" customWidth="1"/>
    <col min="5638" max="5638" width="5.88671875" style="32" customWidth="1"/>
    <col min="5639" max="5639" width="4.109375" style="32" customWidth="1"/>
    <col min="5640" max="5640" width="25.109375" style="32" customWidth="1"/>
    <col min="5641" max="5641" width="16" style="32" customWidth="1"/>
    <col min="5642" max="5651" width="14.33203125" style="32" customWidth="1"/>
    <col min="5652" max="5652" width="10.109375" style="32" customWidth="1"/>
    <col min="5653" max="5653" width="12.5546875" style="32" customWidth="1"/>
    <col min="5654" max="5654" width="10.109375" style="32" customWidth="1"/>
    <col min="5655" max="5655" width="3.44140625" style="32" customWidth="1"/>
    <col min="5656" max="5888" width="9.109375" style="32" customWidth="1"/>
    <col min="5889" max="5893" width="3.44140625" style="32" customWidth="1"/>
    <col min="5894" max="5894" width="5.88671875" style="32" customWidth="1"/>
    <col min="5895" max="5895" width="4.109375" style="32" customWidth="1"/>
    <col min="5896" max="5896" width="25.109375" style="32" customWidth="1"/>
    <col min="5897" max="5897" width="16" style="32" customWidth="1"/>
    <col min="5898" max="5907" width="14.33203125" style="32" customWidth="1"/>
    <col min="5908" max="5908" width="10.109375" style="32" customWidth="1"/>
    <col min="5909" max="5909" width="12.5546875" style="32" customWidth="1"/>
    <col min="5910" max="5910" width="10.109375" style="32" customWidth="1"/>
    <col min="5911" max="5911" width="3.44140625" style="32" customWidth="1"/>
    <col min="5912" max="6144" width="9.109375" style="32" customWidth="1"/>
    <col min="6145" max="6149" width="3.44140625" style="32" customWidth="1"/>
    <col min="6150" max="6150" width="5.88671875" style="32" customWidth="1"/>
    <col min="6151" max="6151" width="4.109375" style="32" customWidth="1"/>
    <col min="6152" max="6152" width="25.109375" style="32" customWidth="1"/>
    <col min="6153" max="6153" width="16" style="32" customWidth="1"/>
    <col min="6154" max="6163" width="14.33203125" style="32" customWidth="1"/>
    <col min="6164" max="6164" width="10.109375" style="32" customWidth="1"/>
    <col min="6165" max="6165" width="12.5546875" style="32" customWidth="1"/>
    <col min="6166" max="6166" width="10.109375" style="32" customWidth="1"/>
    <col min="6167" max="6167" width="3.44140625" style="32" customWidth="1"/>
    <col min="6168" max="6400" width="9.109375" style="32" customWidth="1"/>
    <col min="6401" max="6405" width="3.44140625" style="32" customWidth="1"/>
    <col min="6406" max="6406" width="5.88671875" style="32" customWidth="1"/>
    <col min="6407" max="6407" width="4.109375" style="32" customWidth="1"/>
    <col min="6408" max="6408" width="25.109375" style="32" customWidth="1"/>
    <col min="6409" max="6409" width="16" style="32" customWidth="1"/>
    <col min="6410" max="6419" width="14.33203125" style="32" customWidth="1"/>
    <col min="6420" max="6420" width="10.109375" style="32" customWidth="1"/>
    <col min="6421" max="6421" width="12.5546875" style="32" customWidth="1"/>
    <col min="6422" max="6422" width="10.109375" style="32" customWidth="1"/>
    <col min="6423" max="6423" width="3.44140625" style="32" customWidth="1"/>
    <col min="6424" max="6656" width="9.109375" style="32" customWidth="1"/>
    <col min="6657" max="6661" width="3.44140625" style="32" customWidth="1"/>
    <col min="6662" max="6662" width="5.88671875" style="32" customWidth="1"/>
    <col min="6663" max="6663" width="4.109375" style="32" customWidth="1"/>
    <col min="6664" max="6664" width="25.109375" style="32" customWidth="1"/>
    <col min="6665" max="6665" width="16" style="32" customWidth="1"/>
    <col min="6666" max="6675" width="14.33203125" style="32" customWidth="1"/>
    <col min="6676" max="6676" width="10.109375" style="32" customWidth="1"/>
    <col min="6677" max="6677" width="12.5546875" style="32" customWidth="1"/>
    <col min="6678" max="6678" width="10.109375" style="32" customWidth="1"/>
    <col min="6679" max="6679" width="3.44140625" style="32" customWidth="1"/>
    <col min="6680" max="6912" width="9.109375" style="32" customWidth="1"/>
    <col min="6913" max="6917" width="3.44140625" style="32" customWidth="1"/>
    <col min="6918" max="6918" width="5.88671875" style="32" customWidth="1"/>
    <col min="6919" max="6919" width="4.109375" style="32" customWidth="1"/>
    <col min="6920" max="6920" width="25.109375" style="32" customWidth="1"/>
    <col min="6921" max="6921" width="16" style="32" customWidth="1"/>
    <col min="6922" max="6931" width="14.33203125" style="32" customWidth="1"/>
    <col min="6932" max="6932" width="10.109375" style="32" customWidth="1"/>
    <col min="6933" max="6933" width="12.5546875" style="32" customWidth="1"/>
    <col min="6934" max="6934" width="10.109375" style="32" customWidth="1"/>
    <col min="6935" max="6935" width="3.44140625" style="32" customWidth="1"/>
    <col min="6936" max="7168" width="9.109375" style="32" customWidth="1"/>
    <col min="7169" max="7173" width="3.44140625" style="32" customWidth="1"/>
    <col min="7174" max="7174" width="5.88671875" style="32" customWidth="1"/>
    <col min="7175" max="7175" width="4.109375" style="32" customWidth="1"/>
    <col min="7176" max="7176" width="25.109375" style="32" customWidth="1"/>
    <col min="7177" max="7177" width="16" style="32" customWidth="1"/>
    <col min="7178" max="7187" width="14.33203125" style="32" customWidth="1"/>
    <col min="7188" max="7188" width="10.109375" style="32" customWidth="1"/>
    <col min="7189" max="7189" width="12.5546875" style="32" customWidth="1"/>
    <col min="7190" max="7190" width="10.109375" style="32" customWidth="1"/>
    <col min="7191" max="7191" width="3.44140625" style="32" customWidth="1"/>
    <col min="7192" max="7424" width="9.109375" style="32" customWidth="1"/>
    <col min="7425" max="7429" width="3.44140625" style="32" customWidth="1"/>
    <col min="7430" max="7430" width="5.88671875" style="32" customWidth="1"/>
    <col min="7431" max="7431" width="4.109375" style="32" customWidth="1"/>
    <col min="7432" max="7432" width="25.109375" style="32" customWidth="1"/>
    <col min="7433" max="7433" width="16" style="32" customWidth="1"/>
    <col min="7434" max="7443" width="14.33203125" style="32" customWidth="1"/>
    <col min="7444" max="7444" width="10.109375" style="32" customWidth="1"/>
    <col min="7445" max="7445" width="12.5546875" style="32" customWidth="1"/>
    <col min="7446" max="7446" width="10.109375" style="32" customWidth="1"/>
    <col min="7447" max="7447" width="3.44140625" style="32" customWidth="1"/>
    <col min="7448" max="7680" width="9.109375" style="32" customWidth="1"/>
    <col min="7681" max="7685" width="3.44140625" style="32" customWidth="1"/>
    <col min="7686" max="7686" width="5.88671875" style="32" customWidth="1"/>
    <col min="7687" max="7687" width="4.109375" style="32" customWidth="1"/>
    <col min="7688" max="7688" width="25.109375" style="32" customWidth="1"/>
    <col min="7689" max="7689" width="16" style="32" customWidth="1"/>
    <col min="7690" max="7699" width="14.33203125" style="32" customWidth="1"/>
    <col min="7700" max="7700" width="10.109375" style="32" customWidth="1"/>
    <col min="7701" max="7701" width="12.5546875" style="32" customWidth="1"/>
    <col min="7702" max="7702" width="10.109375" style="32" customWidth="1"/>
    <col min="7703" max="7703" width="3.44140625" style="32" customWidth="1"/>
    <col min="7704" max="7936" width="9.109375" style="32" customWidth="1"/>
    <col min="7937" max="7941" width="3.44140625" style="32" customWidth="1"/>
    <col min="7942" max="7942" width="5.88671875" style="32" customWidth="1"/>
    <col min="7943" max="7943" width="4.109375" style="32" customWidth="1"/>
    <col min="7944" max="7944" width="25.109375" style="32" customWidth="1"/>
    <col min="7945" max="7945" width="16" style="32" customWidth="1"/>
    <col min="7946" max="7955" width="14.33203125" style="32" customWidth="1"/>
    <col min="7956" max="7956" width="10.109375" style="32" customWidth="1"/>
    <col min="7957" max="7957" width="12.5546875" style="32" customWidth="1"/>
    <col min="7958" max="7958" width="10.109375" style="32" customWidth="1"/>
    <col min="7959" max="7959" width="3.44140625" style="32" customWidth="1"/>
    <col min="7960" max="8192" width="9.109375" style="32" customWidth="1"/>
    <col min="8193" max="8197" width="3.44140625" style="32" customWidth="1"/>
    <col min="8198" max="8198" width="5.88671875" style="32" customWidth="1"/>
    <col min="8199" max="8199" width="4.109375" style="32" customWidth="1"/>
    <col min="8200" max="8200" width="25.109375" style="32" customWidth="1"/>
    <col min="8201" max="8201" width="16" style="32" customWidth="1"/>
    <col min="8202" max="8211" width="14.33203125" style="32" customWidth="1"/>
    <col min="8212" max="8212" width="10.109375" style="32" customWidth="1"/>
    <col min="8213" max="8213" width="12.5546875" style="32" customWidth="1"/>
    <col min="8214" max="8214" width="10.109375" style="32" customWidth="1"/>
    <col min="8215" max="8215" width="3.44140625" style="32" customWidth="1"/>
    <col min="8216" max="8448" width="9.109375" style="32" customWidth="1"/>
    <col min="8449" max="8453" width="3.44140625" style="32" customWidth="1"/>
    <col min="8454" max="8454" width="5.88671875" style="32" customWidth="1"/>
    <col min="8455" max="8455" width="4.109375" style="32" customWidth="1"/>
    <col min="8456" max="8456" width="25.109375" style="32" customWidth="1"/>
    <col min="8457" max="8457" width="16" style="32" customWidth="1"/>
    <col min="8458" max="8467" width="14.33203125" style="32" customWidth="1"/>
    <col min="8468" max="8468" width="10.109375" style="32" customWidth="1"/>
    <col min="8469" max="8469" width="12.5546875" style="32" customWidth="1"/>
    <col min="8470" max="8470" width="10.109375" style="32" customWidth="1"/>
    <col min="8471" max="8471" width="3.44140625" style="32" customWidth="1"/>
    <col min="8472" max="8704" width="9.109375" style="32" customWidth="1"/>
    <col min="8705" max="8709" width="3.44140625" style="32" customWidth="1"/>
    <col min="8710" max="8710" width="5.88671875" style="32" customWidth="1"/>
    <col min="8711" max="8711" width="4.109375" style="32" customWidth="1"/>
    <col min="8712" max="8712" width="25.109375" style="32" customWidth="1"/>
    <col min="8713" max="8713" width="16" style="32" customWidth="1"/>
    <col min="8714" max="8723" width="14.33203125" style="32" customWidth="1"/>
    <col min="8724" max="8724" width="10.109375" style="32" customWidth="1"/>
    <col min="8725" max="8725" width="12.5546875" style="32" customWidth="1"/>
    <col min="8726" max="8726" width="10.109375" style="32" customWidth="1"/>
    <col min="8727" max="8727" width="3.44140625" style="32" customWidth="1"/>
    <col min="8728" max="8960" width="9.109375" style="32" customWidth="1"/>
    <col min="8961" max="8965" width="3.44140625" style="32" customWidth="1"/>
    <col min="8966" max="8966" width="5.88671875" style="32" customWidth="1"/>
    <col min="8967" max="8967" width="4.109375" style="32" customWidth="1"/>
    <col min="8968" max="8968" width="25.109375" style="32" customWidth="1"/>
    <col min="8969" max="8969" width="16" style="32" customWidth="1"/>
    <col min="8970" max="8979" width="14.33203125" style="32" customWidth="1"/>
    <col min="8980" max="8980" width="10.109375" style="32" customWidth="1"/>
    <col min="8981" max="8981" width="12.5546875" style="32" customWidth="1"/>
    <col min="8982" max="8982" width="10.109375" style="32" customWidth="1"/>
    <col min="8983" max="8983" width="3.44140625" style="32" customWidth="1"/>
    <col min="8984" max="9216" width="9.109375" style="32" customWidth="1"/>
    <col min="9217" max="9221" width="3.44140625" style="32" customWidth="1"/>
    <col min="9222" max="9222" width="5.88671875" style="32" customWidth="1"/>
    <col min="9223" max="9223" width="4.109375" style="32" customWidth="1"/>
    <col min="9224" max="9224" width="25.109375" style="32" customWidth="1"/>
    <col min="9225" max="9225" width="16" style="32" customWidth="1"/>
    <col min="9226" max="9235" width="14.33203125" style="32" customWidth="1"/>
    <col min="9236" max="9236" width="10.109375" style="32" customWidth="1"/>
    <col min="9237" max="9237" width="12.5546875" style="32" customWidth="1"/>
    <col min="9238" max="9238" width="10.109375" style="32" customWidth="1"/>
    <col min="9239" max="9239" width="3.44140625" style="32" customWidth="1"/>
    <col min="9240" max="9472" width="9.109375" style="32" customWidth="1"/>
    <col min="9473" max="9477" width="3.44140625" style="32" customWidth="1"/>
    <col min="9478" max="9478" width="5.88671875" style="32" customWidth="1"/>
    <col min="9479" max="9479" width="4.109375" style="32" customWidth="1"/>
    <col min="9480" max="9480" width="25.109375" style="32" customWidth="1"/>
    <col min="9481" max="9481" width="16" style="32" customWidth="1"/>
    <col min="9482" max="9491" width="14.33203125" style="32" customWidth="1"/>
    <col min="9492" max="9492" width="10.109375" style="32" customWidth="1"/>
    <col min="9493" max="9493" width="12.5546875" style="32" customWidth="1"/>
    <col min="9494" max="9494" width="10.109375" style="32" customWidth="1"/>
    <col min="9495" max="9495" width="3.44140625" style="32" customWidth="1"/>
    <col min="9496" max="9728" width="9.109375" style="32" customWidth="1"/>
    <col min="9729" max="9733" width="3.44140625" style="32" customWidth="1"/>
    <col min="9734" max="9734" width="5.88671875" style="32" customWidth="1"/>
    <col min="9735" max="9735" width="4.109375" style="32" customWidth="1"/>
    <col min="9736" max="9736" width="25.109375" style="32" customWidth="1"/>
    <col min="9737" max="9737" width="16" style="32" customWidth="1"/>
    <col min="9738" max="9747" width="14.33203125" style="32" customWidth="1"/>
    <col min="9748" max="9748" width="10.109375" style="32" customWidth="1"/>
    <col min="9749" max="9749" width="12.5546875" style="32" customWidth="1"/>
    <col min="9750" max="9750" width="10.109375" style="32" customWidth="1"/>
    <col min="9751" max="9751" width="3.44140625" style="32" customWidth="1"/>
    <col min="9752" max="9984" width="9.109375" style="32" customWidth="1"/>
    <col min="9985" max="9989" width="3.44140625" style="32" customWidth="1"/>
    <col min="9990" max="9990" width="5.88671875" style="32" customWidth="1"/>
    <col min="9991" max="9991" width="4.109375" style="32" customWidth="1"/>
    <col min="9992" max="9992" width="25.109375" style="32" customWidth="1"/>
    <col min="9993" max="9993" width="16" style="32" customWidth="1"/>
    <col min="9994" max="10003" width="14.33203125" style="32" customWidth="1"/>
    <col min="10004" max="10004" width="10.109375" style="32" customWidth="1"/>
    <col min="10005" max="10005" width="12.5546875" style="32" customWidth="1"/>
    <col min="10006" max="10006" width="10.109375" style="32" customWidth="1"/>
    <col min="10007" max="10007" width="3.44140625" style="32" customWidth="1"/>
    <col min="10008" max="10240" width="9.109375" style="32" customWidth="1"/>
    <col min="10241" max="10245" width="3.44140625" style="32" customWidth="1"/>
    <col min="10246" max="10246" width="5.88671875" style="32" customWidth="1"/>
    <col min="10247" max="10247" width="4.109375" style="32" customWidth="1"/>
    <col min="10248" max="10248" width="25.109375" style="32" customWidth="1"/>
    <col min="10249" max="10249" width="16" style="32" customWidth="1"/>
    <col min="10250" max="10259" width="14.33203125" style="32" customWidth="1"/>
    <col min="10260" max="10260" width="10.109375" style="32" customWidth="1"/>
    <col min="10261" max="10261" width="12.5546875" style="32" customWidth="1"/>
    <col min="10262" max="10262" width="10.109375" style="32" customWidth="1"/>
    <col min="10263" max="10263" width="3.44140625" style="32" customWidth="1"/>
    <col min="10264" max="10496" width="9.109375" style="32" customWidth="1"/>
    <col min="10497" max="10501" width="3.44140625" style="32" customWidth="1"/>
    <col min="10502" max="10502" width="5.88671875" style="32" customWidth="1"/>
    <col min="10503" max="10503" width="4.109375" style="32" customWidth="1"/>
    <col min="10504" max="10504" width="25.109375" style="32" customWidth="1"/>
    <col min="10505" max="10505" width="16" style="32" customWidth="1"/>
    <col min="10506" max="10515" width="14.33203125" style="32" customWidth="1"/>
    <col min="10516" max="10516" width="10.109375" style="32" customWidth="1"/>
    <col min="10517" max="10517" width="12.5546875" style="32" customWidth="1"/>
    <col min="10518" max="10518" width="10.109375" style="32" customWidth="1"/>
    <col min="10519" max="10519" width="3.44140625" style="32" customWidth="1"/>
    <col min="10520" max="10752" width="9.109375" style="32" customWidth="1"/>
    <col min="10753" max="10757" width="3.44140625" style="32" customWidth="1"/>
    <col min="10758" max="10758" width="5.88671875" style="32" customWidth="1"/>
    <col min="10759" max="10759" width="4.109375" style="32" customWidth="1"/>
    <col min="10760" max="10760" width="25.109375" style="32" customWidth="1"/>
    <col min="10761" max="10761" width="16" style="32" customWidth="1"/>
    <col min="10762" max="10771" width="14.33203125" style="32" customWidth="1"/>
    <col min="10772" max="10772" width="10.109375" style="32" customWidth="1"/>
    <col min="10773" max="10773" width="12.5546875" style="32" customWidth="1"/>
    <col min="10774" max="10774" width="10.109375" style="32" customWidth="1"/>
    <col min="10775" max="10775" width="3.44140625" style="32" customWidth="1"/>
    <col min="10776" max="11008" width="9.109375" style="32" customWidth="1"/>
    <col min="11009" max="11013" width="3.44140625" style="32" customWidth="1"/>
    <col min="11014" max="11014" width="5.88671875" style="32" customWidth="1"/>
    <col min="11015" max="11015" width="4.109375" style="32" customWidth="1"/>
    <col min="11016" max="11016" width="25.109375" style="32" customWidth="1"/>
    <col min="11017" max="11017" width="16" style="32" customWidth="1"/>
    <col min="11018" max="11027" width="14.33203125" style="32" customWidth="1"/>
    <col min="11028" max="11028" width="10.109375" style="32" customWidth="1"/>
    <col min="11029" max="11029" width="12.5546875" style="32" customWidth="1"/>
    <col min="11030" max="11030" width="10.109375" style="32" customWidth="1"/>
    <col min="11031" max="11031" width="3.44140625" style="32" customWidth="1"/>
    <col min="11032" max="11264" width="9.109375" style="32" customWidth="1"/>
    <col min="11265" max="11269" width="3.44140625" style="32" customWidth="1"/>
    <col min="11270" max="11270" width="5.88671875" style="32" customWidth="1"/>
    <col min="11271" max="11271" width="4.109375" style="32" customWidth="1"/>
    <col min="11272" max="11272" width="25.109375" style="32" customWidth="1"/>
    <col min="11273" max="11273" width="16" style="32" customWidth="1"/>
    <col min="11274" max="11283" width="14.33203125" style="32" customWidth="1"/>
    <col min="11284" max="11284" width="10.109375" style="32" customWidth="1"/>
    <col min="11285" max="11285" width="12.5546875" style="32" customWidth="1"/>
    <col min="11286" max="11286" width="10.109375" style="32" customWidth="1"/>
    <col min="11287" max="11287" width="3.44140625" style="32" customWidth="1"/>
    <col min="11288" max="11520" width="9.109375" style="32" customWidth="1"/>
    <col min="11521" max="11525" width="3.44140625" style="32" customWidth="1"/>
    <col min="11526" max="11526" width="5.88671875" style="32" customWidth="1"/>
    <col min="11527" max="11527" width="4.109375" style="32" customWidth="1"/>
    <col min="11528" max="11528" width="25.109375" style="32" customWidth="1"/>
    <col min="11529" max="11529" width="16" style="32" customWidth="1"/>
    <col min="11530" max="11539" width="14.33203125" style="32" customWidth="1"/>
    <col min="11540" max="11540" width="10.109375" style="32" customWidth="1"/>
    <col min="11541" max="11541" width="12.5546875" style="32" customWidth="1"/>
    <col min="11542" max="11542" width="10.109375" style="32" customWidth="1"/>
    <col min="11543" max="11543" width="3.44140625" style="32" customWidth="1"/>
    <col min="11544" max="11776" width="9.109375" style="32" customWidth="1"/>
    <col min="11777" max="11781" width="3.44140625" style="32" customWidth="1"/>
    <col min="11782" max="11782" width="5.88671875" style="32" customWidth="1"/>
    <col min="11783" max="11783" width="4.109375" style="32" customWidth="1"/>
    <col min="11784" max="11784" width="25.109375" style="32" customWidth="1"/>
    <col min="11785" max="11785" width="16" style="32" customWidth="1"/>
    <col min="11786" max="11795" width="14.33203125" style="32" customWidth="1"/>
    <col min="11796" max="11796" width="10.109375" style="32" customWidth="1"/>
    <col min="11797" max="11797" width="12.5546875" style="32" customWidth="1"/>
    <col min="11798" max="11798" width="10.109375" style="32" customWidth="1"/>
    <col min="11799" max="11799" width="3.44140625" style="32" customWidth="1"/>
    <col min="11800" max="12032" width="9.109375" style="32" customWidth="1"/>
    <col min="12033" max="12037" width="3.44140625" style="32" customWidth="1"/>
    <col min="12038" max="12038" width="5.88671875" style="32" customWidth="1"/>
    <col min="12039" max="12039" width="4.109375" style="32" customWidth="1"/>
    <col min="12040" max="12040" width="25.109375" style="32" customWidth="1"/>
    <col min="12041" max="12041" width="16" style="32" customWidth="1"/>
    <col min="12042" max="12051" width="14.33203125" style="32" customWidth="1"/>
    <col min="12052" max="12052" width="10.109375" style="32" customWidth="1"/>
    <col min="12053" max="12053" width="12.5546875" style="32" customWidth="1"/>
    <col min="12054" max="12054" width="10.109375" style="32" customWidth="1"/>
    <col min="12055" max="12055" width="3.44140625" style="32" customWidth="1"/>
    <col min="12056" max="12288" width="9.109375" style="32" customWidth="1"/>
    <col min="12289" max="12293" width="3.44140625" style="32" customWidth="1"/>
    <col min="12294" max="12294" width="5.88671875" style="32" customWidth="1"/>
    <col min="12295" max="12295" width="4.109375" style="32" customWidth="1"/>
    <col min="12296" max="12296" width="25.109375" style="32" customWidth="1"/>
    <col min="12297" max="12297" width="16" style="32" customWidth="1"/>
    <col min="12298" max="12307" width="14.33203125" style="32" customWidth="1"/>
    <col min="12308" max="12308" width="10.109375" style="32" customWidth="1"/>
    <col min="12309" max="12309" width="12.5546875" style="32" customWidth="1"/>
    <col min="12310" max="12310" width="10.109375" style="32" customWidth="1"/>
    <col min="12311" max="12311" width="3.44140625" style="32" customWidth="1"/>
    <col min="12312" max="12544" width="9.109375" style="32" customWidth="1"/>
    <col min="12545" max="12549" width="3.44140625" style="32" customWidth="1"/>
    <col min="12550" max="12550" width="5.88671875" style="32" customWidth="1"/>
    <col min="12551" max="12551" width="4.109375" style="32" customWidth="1"/>
    <col min="12552" max="12552" width="25.109375" style="32" customWidth="1"/>
    <col min="12553" max="12553" width="16" style="32" customWidth="1"/>
    <col min="12554" max="12563" width="14.33203125" style="32" customWidth="1"/>
    <col min="12564" max="12564" width="10.109375" style="32" customWidth="1"/>
    <col min="12565" max="12565" width="12.5546875" style="32" customWidth="1"/>
    <col min="12566" max="12566" width="10.109375" style="32" customWidth="1"/>
    <col min="12567" max="12567" width="3.44140625" style="32" customWidth="1"/>
    <col min="12568" max="12800" width="9.109375" style="32" customWidth="1"/>
    <col min="12801" max="12805" width="3.44140625" style="32" customWidth="1"/>
    <col min="12806" max="12806" width="5.88671875" style="32" customWidth="1"/>
    <col min="12807" max="12807" width="4.109375" style="32" customWidth="1"/>
    <col min="12808" max="12808" width="25.109375" style="32" customWidth="1"/>
    <col min="12809" max="12809" width="16" style="32" customWidth="1"/>
    <col min="12810" max="12819" width="14.33203125" style="32" customWidth="1"/>
    <col min="12820" max="12820" width="10.109375" style="32" customWidth="1"/>
    <col min="12821" max="12821" width="12.5546875" style="32" customWidth="1"/>
    <col min="12822" max="12822" width="10.109375" style="32" customWidth="1"/>
    <col min="12823" max="12823" width="3.44140625" style="32" customWidth="1"/>
    <col min="12824" max="13056" width="9.109375" style="32" customWidth="1"/>
    <col min="13057" max="13061" width="3.44140625" style="32" customWidth="1"/>
    <col min="13062" max="13062" width="5.88671875" style="32" customWidth="1"/>
    <col min="13063" max="13063" width="4.109375" style="32" customWidth="1"/>
    <col min="13064" max="13064" width="25.109375" style="32" customWidth="1"/>
    <col min="13065" max="13065" width="16" style="32" customWidth="1"/>
    <col min="13066" max="13075" width="14.33203125" style="32" customWidth="1"/>
    <col min="13076" max="13076" width="10.109375" style="32" customWidth="1"/>
    <col min="13077" max="13077" width="12.5546875" style="32" customWidth="1"/>
    <col min="13078" max="13078" width="10.109375" style="32" customWidth="1"/>
    <col min="13079" max="13079" width="3.44140625" style="32" customWidth="1"/>
    <col min="13080" max="13312" width="9.109375" style="32" customWidth="1"/>
    <col min="13313" max="13317" width="3.44140625" style="32" customWidth="1"/>
    <col min="13318" max="13318" width="5.88671875" style="32" customWidth="1"/>
    <col min="13319" max="13319" width="4.109375" style="32" customWidth="1"/>
    <col min="13320" max="13320" width="25.109375" style="32" customWidth="1"/>
    <col min="13321" max="13321" width="16" style="32" customWidth="1"/>
    <col min="13322" max="13331" width="14.33203125" style="32" customWidth="1"/>
    <col min="13332" max="13332" width="10.109375" style="32" customWidth="1"/>
    <col min="13333" max="13333" width="12.5546875" style="32" customWidth="1"/>
    <col min="13334" max="13334" width="10.109375" style="32" customWidth="1"/>
    <col min="13335" max="13335" width="3.44140625" style="32" customWidth="1"/>
    <col min="13336" max="13568" width="9.109375" style="32" customWidth="1"/>
    <col min="13569" max="13573" width="3.44140625" style="32" customWidth="1"/>
    <col min="13574" max="13574" width="5.88671875" style="32" customWidth="1"/>
    <col min="13575" max="13575" width="4.109375" style="32" customWidth="1"/>
    <col min="13576" max="13576" width="25.109375" style="32" customWidth="1"/>
    <col min="13577" max="13577" width="16" style="32" customWidth="1"/>
    <col min="13578" max="13587" width="14.33203125" style="32" customWidth="1"/>
    <col min="13588" max="13588" width="10.109375" style="32" customWidth="1"/>
    <col min="13589" max="13589" width="12.5546875" style="32" customWidth="1"/>
    <col min="13590" max="13590" width="10.109375" style="32" customWidth="1"/>
    <col min="13591" max="13591" width="3.44140625" style="32" customWidth="1"/>
    <col min="13592" max="13824" width="9.109375" style="32" customWidth="1"/>
    <col min="13825" max="13829" width="3.44140625" style="32" customWidth="1"/>
    <col min="13830" max="13830" width="5.88671875" style="32" customWidth="1"/>
    <col min="13831" max="13831" width="4.109375" style="32" customWidth="1"/>
    <col min="13832" max="13832" width="25.109375" style="32" customWidth="1"/>
    <col min="13833" max="13833" width="16" style="32" customWidth="1"/>
    <col min="13834" max="13843" width="14.33203125" style="32" customWidth="1"/>
    <col min="13844" max="13844" width="10.109375" style="32" customWidth="1"/>
    <col min="13845" max="13845" width="12.5546875" style="32" customWidth="1"/>
    <col min="13846" max="13846" width="10.109375" style="32" customWidth="1"/>
    <col min="13847" max="13847" width="3.44140625" style="32" customWidth="1"/>
    <col min="13848" max="14080" width="9.109375" style="32" customWidth="1"/>
    <col min="14081" max="14085" width="3.44140625" style="32" customWidth="1"/>
    <col min="14086" max="14086" width="5.88671875" style="32" customWidth="1"/>
    <col min="14087" max="14087" width="4.109375" style="32" customWidth="1"/>
    <col min="14088" max="14088" width="25.109375" style="32" customWidth="1"/>
    <col min="14089" max="14089" width="16" style="32" customWidth="1"/>
    <col min="14090" max="14099" width="14.33203125" style="32" customWidth="1"/>
    <col min="14100" max="14100" width="10.109375" style="32" customWidth="1"/>
    <col min="14101" max="14101" width="12.5546875" style="32" customWidth="1"/>
    <col min="14102" max="14102" width="10.109375" style="32" customWidth="1"/>
    <col min="14103" max="14103" width="3.44140625" style="32" customWidth="1"/>
    <col min="14104" max="14336" width="9.109375" style="32" customWidth="1"/>
    <col min="14337" max="14341" width="3.44140625" style="32" customWidth="1"/>
    <col min="14342" max="14342" width="5.88671875" style="32" customWidth="1"/>
    <col min="14343" max="14343" width="4.109375" style="32" customWidth="1"/>
    <col min="14344" max="14344" width="25.109375" style="32" customWidth="1"/>
    <col min="14345" max="14345" width="16" style="32" customWidth="1"/>
    <col min="14346" max="14355" width="14.33203125" style="32" customWidth="1"/>
    <col min="14356" max="14356" width="10.109375" style="32" customWidth="1"/>
    <col min="14357" max="14357" width="12.5546875" style="32" customWidth="1"/>
    <col min="14358" max="14358" width="10.109375" style="32" customWidth="1"/>
    <col min="14359" max="14359" width="3.44140625" style="32" customWidth="1"/>
    <col min="14360" max="14592" width="9.109375" style="32" customWidth="1"/>
    <col min="14593" max="14597" width="3.44140625" style="32" customWidth="1"/>
    <col min="14598" max="14598" width="5.88671875" style="32" customWidth="1"/>
    <col min="14599" max="14599" width="4.109375" style="32" customWidth="1"/>
    <col min="14600" max="14600" width="25.109375" style="32" customWidth="1"/>
    <col min="14601" max="14601" width="16" style="32" customWidth="1"/>
    <col min="14602" max="14611" width="14.33203125" style="32" customWidth="1"/>
    <col min="14612" max="14612" width="10.109375" style="32" customWidth="1"/>
    <col min="14613" max="14613" width="12.5546875" style="32" customWidth="1"/>
    <col min="14614" max="14614" width="10.109375" style="32" customWidth="1"/>
    <col min="14615" max="14615" width="3.44140625" style="32" customWidth="1"/>
    <col min="14616" max="14848" width="9.109375" style="32" customWidth="1"/>
    <col min="14849" max="14853" width="3.44140625" style="32" customWidth="1"/>
    <col min="14854" max="14854" width="5.88671875" style="32" customWidth="1"/>
    <col min="14855" max="14855" width="4.109375" style="32" customWidth="1"/>
    <col min="14856" max="14856" width="25.109375" style="32" customWidth="1"/>
    <col min="14857" max="14857" width="16" style="32" customWidth="1"/>
    <col min="14858" max="14867" width="14.33203125" style="32" customWidth="1"/>
    <col min="14868" max="14868" width="10.109375" style="32" customWidth="1"/>
    <col min="14869" max="14869" width="12.5546875" style="32" customWidth="1"/>
    <col min="14870" max="14870" width="10.109375" style="32" customWidth="1"/>
    <col min="14871" max="14871" width="3.44140625" style="32" customWidth="1"/>
    <col min="14872" max="15104" width="9.109375" style="32" customWidth="1"/>
    <col min="15105" max="15109" width="3.44140625" style="32" customWidth="1"/>
    <col min="15110" max="15110" width="5.88671875" style="32" customWidth="1"/>
    <col min="15111" max="15111" width="4.109375" style="32" customWidth="1"/>
    <col min="15112" max="15112" width="25.109375" style="32" customWidth="1"/>
    <col min="15113" max="15113" width="16" style="32" customWidth="1"/>
    <col min="15114" max="15123" width="14.33203125" style="32" customWidth="1"/>
    <col min="15124" max="15124" width="10.109375" style="32" customWidth="1"/>
    <col min="15125" max="15125" width="12.5546875" style="32" customWidth="1"/>
    <col min="15126" max="15126" width="10.109375" style="32" customWidth="1"/>
    <col min="15127" max="15127" width="3.44140625" style="32" customWidth="1"/>
    <col min="15128" max="15360" width="9.109375" style="32" customWidth="1"/>
    <col min="15361" max="15365" width="3.44140625" style="32" customWidth="1"/>
    <col min="15366" max="15366" width="5.88671875" style="32" customWidth="1"/>
    <col min="15367" max="15367" width="4.109375" style="32" customWidth="1"/>
    <col min="15368" max="15368" width="25.109375" style="32" customWidth="1"/>
    <col min="15369" max="15369" width="16" style="32" customWidth="1"/>
    <col min="15370" max="15379" width="14.33203125" style="32" customWidth="1"/>
    <col min="15380" max="15380" width="10.109375" style="32" customWidth="1"/>
    <col min="15381" max="15381" width="12.5546875" style="32" customWidth="1"/>
    <col min="15382" max="15382" width="10.109375" style="32" customWidth="1"/>
    <col min="15383" max="15383" width="3.44140625" style="32" customWidth="1"/>
    <col min="15384" max="15616" width="9.109375" style="32" customWidth="1"/>
    <col min="15617" max="15621" width="3.44140625" style="32" customWidth="1"/>
    <col min="15622" max="15622" width="5.88671875" style="32" customWidth="1"/>
    <col min="15623" max="15623" width="4.109375" style="32" customWidth="1"/>
    <col min="15624" max="15624" width="25.109375" style="32" customWidth="1"/>
    <col min="15625" max="15625" width="16" style="32" customWidth="1"/>
    <col min="15626" max="15635" width="14.33203125" style="32" customWidth="1"/>
    <col min="15636" max="15636" width="10.109375" style="32" customWidth="1"/>
    <col min="15637" max="15637" width="12.5546875" style="32" customWidth="1"/>
    <col min="15638" max="15638" width="10.109375" style="32" customWidth="1"/>
    <col min="15639" max="15639" width="3.44140625" style="32" customWidth="1"/>
    <col min="15640" max="15872" width="9.109375" style="32" customWidth="1"/>
    <col min="15873" max="15877" width="3.44140625" style="32" customWidth="1"/>
    <col min="15878" max="15878" width="5.88671875" style="32" customWidth="1"/>
    <col min="15879" max="15879" width="4.109375" style="32" customWidth="1"/>
    <col min="15880" max="15880" width="25.109375" style="32" customWidth="1"/>
    <col min="15881" max="15881" width="16" style="32" customWidth="1"/>
    <col min="15882" max="15891" width="14.33203125" style="32" customWidth="1"/>
    <col min="15892" max="15892" width="10.109375" style="32" customWidth="1"/>
    <col min="15893" max="15893" width="12.5546875" style="32" customWidth="1"/>
    <col min="15894" max="15894" width="10.109375" style="32" customWidth="1"/>
    <col min="15895" max="15895" width="3.44140625" style="32" customWidth="1"/>
    <col min="15896" max="16128" width="9.109375" style="32" customWidth="1"/>
    <col min="16129" max="16133" width="3.44140625" style="32" customWidth="1"/>
    <col min="16134" max="16134" width="5.88671875" style="32" customWidth="1"/>
    <col min="16135" max="16135" width="4.109375" style="32" customWidth="1"/>
    <col min="16136" max="16136" width="25.109375" style="32" customWidth="1"/>
    <col min="16137" max="16137" width="16" style="32" customWidth="1"/>
    <col min="16138" max="16147" width="14.33203125" style="32" customWidth="1"/>
    <col min="16148" max="16148" width="10.109375" style="32" customWidth="1"/>
    <col min="16149" max="16149" width="12.5546875" style="32" customWidth="1"/>
    <col min="16150" max="16150" width="10.109375" style="32" customWidth="1"/>
    <col min="16151" max="16151" width="3.44140625" style="32" customWidth="1"/>
    <col min="16152" max="16384" width="9.109375" style="32" customWidth="1"/>
  </cols>
  <sheetData>
    <row r="1" spans="1:25" ht="20.100000000000001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5" ht="12" customHeight="1">
      <c r="A2" s="31"/>
      <c r="B2" s="44" t="s">
        <v>135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31"/>
    </row>
    <row r="3" spans="1:25" ht="12" customHeight="1">
      <c r="A3" s="31"/>
      <c r="B3" s="44" t="s">
        <v>128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1"/>
      <c r="Y3" s="25"/>
    </row>
    <row r="4" spans="1:25" ht="12" customHeight="1">
      <c r="A4" s="31"/>
      <c r="B4" s="44" t="s">
        <v>129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31"/>
    </row>
    <row r="5" spans="1:25" ht="12" customHeight="1">
      <c r="A5" s="31"/>
      <c r="B5" s="44" t="s">
        <v>38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31"/>
    </row>
    <row r="6" spans="1:25" ht="12" customHeight="1">
      <c r="A6" s="31"/>
      <c r="B6" s="44" t="s">
        <v>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31"/>
    </row>
    <row r="7" spans="1:25" ht="20.100000000000001" customHeight="1">
      <c r="A7" s="31"/>
      <c r="B7" s="49" t="s">
        <v>96</v>
      </c>
      <c r="C7" s="50"/>
      <c r="D7" s="50"/>
      <c r="E7" s="50"/>
      <c r="F7" s="50"/>
      <c r="G7" s="51"/>
      <c r="H7" s="26"/>
      <c r="I7" s="55" t="s">
        <v>8</v>
      </c>
      <c r="J7" s="56"/>
      <c r="K7" s="56"/>
      <c r="L7" s="56"/>
      <c r="M7" s="56"/>
      <c r="N7" s="56" t="s">
        <v>28</v>
      </c>
      <c r="O7" s="55" t="s">
        <v>91</v>
      </c>
      <c r="P7" s="55"/>
      <c r="Q7" s="55"/>
      <c r="R7" s="55"/>
      <c r="S7" s="55" t="s">
        <v>2</v>
      </c>
      <c r="T7" s="55"/>
      <c r="U7" s="55"/>
      <c r="V7" s="55"/>
      <c r="W7" s="31"/>
    </row>
    <row r="8" spans="1:25" ht="15" customHeight="1">
      <c r="A8" s="31"/>
      <c r="B8" s="52"/>
      <c r="C8" s="53"/>
      <c r="D8" s="53"/>
      <c r="E8" s="53"/>
      <c r="F8" s="53"/>
      <c r="G8" s="54"/>
      <c r="H8" s="33" t="s">
        <v>3</v>
      </c>
      <c r="I8" s="48" t="s">
        <v>26</v>
      </c>
      <c r="J8" s="45" t="s">
        <v>9</v>
      </c>
      <c r="K8" s="45" t="s">
        <v>25</v>
      </c>
      <c r="L8" s="45" t="s">
        <v>36</v>
      </c>
      <c r="M8" s="45" t="s">
        <v>10</v>
      </c>
      <c r="N8" s="56"/>
      <c r="O8" s="48" t="s">
        <v>27</v>
      </c>
      <c r="P8" s="45" t="s">
        <v>25</v>
      </c>
      <c r="Q8" s="45" t="s">
        <v>120</v>
      </c>
      <c r="R8" s="45" t="s">
        <v>10</v>
      </c>
      <c r="S8" s="45" t="s">
        <v>2</v>
      </c>
      <c r="T8" s="43" t="s">
        <v>92</v>
      </c>
      <c r="U8" s="43"/>
      <c r="V8" s="43"/>
      <c r="W8" s="31"/>
    </row>
    <row r="9" spans="1:25" ht="35.1" customHeight="1">
      <c r="A9" s="31"/>
      <c r="B9" s="29" t="s">
        <v>122</v>
      </c>
      <c r="C9" s="29" t="s">
        <v>123</v>
      </c>
      <c r="D9" s="29" t="s">
        <v>124</v>
      </c>
      <c r="E9" s="29" t="s">
        <v>125</v>
      </c>
      <c r="F9" s="29" t="s">
        <v>126</v>
      </c>
      <c r="G9" s="29" t="s">
        <v>127</v>
      </c>
      <c r="H9" s="30"/>
      <c r="I9" s="48"/>
      <c r="J9" s="45"/>
      <c r="K9" s="45"/>
      <c r="L9" s="45"/>
      <c r="M9" s="45"/>
      <c r="N9" s="56"/>
      <c r="O9" s="48"/>
      <c r="P9" s="45"/>
      <c r="Q9" s="45"/>
      <c r="R9" s="45"/>
      <c r="S9" s="45"/>
      <c r="T9" s="27" t="s">
        <v>95</v>
      </c>
      <c r="U9" s="27" t="s">
        <v>28</v>
      </c>
      <c r="V9" s="28" t="s">
        <v>121</v>
      </c>
      <c r="W9" s="31"/>
    </row>
    <row r="10" spans="1:25" s="41" customFormat="1" ht="15" customHeight="1">
      <c r="A10" s="36"/>
      <c r="B10" s="37" t="s">
        <v>1</v>
      </c>
      <c r="C10" s="38" t="s">
        <v>1</v>
      </c>
      <c r="D10" s="38" t="s">
        <v>1</v>
      </c>
      <c r="E10" s="38" t="s">
        <v>1</v>
      </c>
      <c r="F10" s="38" t="s">
        <v>1</v>
      </c>
      <c r="G10" s="38" t="s">
        <v>1</v>
      </c>
      <c r="H10" s="39" t="s">
        <v>11</v>
      </c>
      <c r="I10" s="34">
        <v>338237110</v>
      </c>
      <c r="J10" s="34">
        <v>351980501</v>
      </c>
      <c r="K10" s="34">
        <v>0</v>
      </c>
      <c r="L10" s="34">
        <v>45171</v>
      </c>
      <c r="M10" s="34">
        <f>SUM(I10:L10)</f>
        <v>690262782</v>
      </c>
      <c r="N10" s="34">
        <f t="shared" ref="N10:Q10" si="0">N18+N66+N226</f>
        <v>0</v>
      </c>
      <c r="O10" s="34">
        <f t="shared" si="0"/>
        <v>0</v>
      </c>
      <c r="P10" s="34">
        <f t="shared" si="0"/>
        <v>0</v>
      </c>
      <c r="Q10" s="34">
        <f t="shared" si="0"/>
        <v>0</v>
      </c>
      <c r="R10" s="35">
        <f>SUM(O10:Q10)</f>
        <v>0</v>
      </c>
      <c r="S10" s="35">
        <f>R10+N10+M10</f>
        <v>690262782</v>
      </c>
      <c r="T10" s="35">
        <f>IFERROR(M10/S10,0)*100</f>
        <v>100</v>
      </c>
      <c r="U10" s="35">
        <f>IFERROR(N10/S10,0)*100</f>
        <v>0</v>
      </c>
      <c r="V10" s="35">
        <f>IFERROR(O10/S10,0)*100</f>
        <v>0</v>
      </c>
      <c r="W10" s="36"/>
      <c r="X10" s="40"/>
      <c r="Y10" s="40"/>
    </row>
    <row r="11" spans="1:25" s="41" customFormat="1" ht="15" customHeight="1">
      <c r="A11" s="36"/>
      <c r="B11" s="37" t="s">
        <v>1</v>
      </c>
      <c r="C11" s="38" t="s">
        <v>1</v>
      </c>
      <c r="D11" s="38" t="s">
        <v>1</v>
      </c>
      <c r="E11" s="38" t="s">
        <v>1</v>
      </c>
      <c r="F11" s="38" t="s">
        <v>1</v>
      </c>
      <c r="G11" s="38" t="s">
        <v>1</v>
      </c>
      <c r="H11" s="39" t="s">
        <v>12</v>
      </c>
      <c r="I11" s="34">
        <v>321333097.18000001</v>
      </c>
      <c r="J11" s="34">
        <v>337575335.64999998</v>
      </c>
      <c r="K11" s="34">
        <v>0</v>
      </c>
      <c r="L11" s="34">
        <v>7000</v>
      </c>
      <c r="M11" s="34">
        <f t="shared" ref="M11:M13" si="1">SUM(I11:L11)</f>
        <v>658915432.82999992</v>
      </c>
      <c r="N11" s="34">
        <f t="shared" ref="N11:Q11" si="2">N19+N67+N227</f>
        <v>0</v>
      </c>
      <c r="O11" s="34">
        <f t="shared" si="2"/>
        <v>0</v>
      </c>
      <c r="P11" s="34">
        <f t="shared" si="2"/>
        <v>0</v>
      </c>
      <c r="Q11" s="34">
        <f t="shared" si="2"/>
        <v>0</v>
      </c>
      <c r="R11" s="35">
        <f t="shared" ref="R11:R13" si="3">SUM(O11:Q11)</f>
        <v>0</v>
      </c>
      <c r="S11" s="35">
        <f t="shared" ref="S11:S13" si="4">R11+N11+M11</f>
        <v>658915432.82999992</v>
      </c>
      <c r="T11" s="35">
        <f t="shared" ref="T11:T13" si="5">IFERROR(M11/S11,0)*100</f>
        <v>100</v>
      </c>
      <c r="U11" s="35">
        <f t="shared" ref="U11:U13" si="6">IFERROR(N11/S11,0)*100</f>
        <v>0</v>
      </c>
      <c r="V11" s="35">
        <f t="shared" ref="V11:V13" si="7">IFERROR(O11/S11,0)*100</f>
        <v>0</v>
      </c>
      <c r="W11" s="36"/>
      <c r="X11" s="40"/>
      <c r="Y11" s="40"/>
    </row>
    <row r="12" spans="1:25" s="41" customFormat="1" ht="15" customHeight="1">
      <c r="A12" s="36"/>
      <c r="B12" s="37" t="s">
        <v>1</v>
      </c>
      <c r="C12" s="38" t="s">
        <v>1</v>
      </c>
      <c r="D12" s="38" t="s">
        <v>1</v>
      </c>
      <c r="E12" s="38" t="s">
        <v>1</v>
      </c>
      <c r="F12" s="38" t="s">
        <v>1</v>
      </c>
      <c r="G12" s="38" t="s">
        <v>1</v>
      </c>
      <c r="H12" s="39" t="s">
        <v>13</v>
      </c>
      <c r="I12" s="34">
        <v>327835022.16000003</v>
      </c>
      <c r="J12" s="34">
        <v>328496114.36000001</v>
      </c>
      <c r="K12" s="34">
        <v>0</v>
      </c>
      <c r="L12" s="34">
        <v>302706.27</v>
      </c>
      <c r="M12" s="34">
        <f t="shared" si="1"/>
        <v>656633842.78999996</v>
      </c>
      <c r="N12" s="34">
        <f t="shared" ref="N12:Q12" si="8">N20+N68+N228</f>
        <v>0</v>
      </c>
      <c r="O12" s="34">
        <f t="shared" si="8"/>
        <v>0</v>
      </c>
      <c r="P12" s="34">
        <f t="shared" si="8"/>
        <v>0</v>
      </c>
      <c r="Q12" s="34">
        <f t="shared" si="8"/>
        <v>0</v>
      </c>
      <c r="R12" s="35">
        <f t="shared" si="3"/>
        <v>0</v>
      </c>
      <c r="S12" s="35">
        <f t="shared" si="4"/>
        <v>656633842.78999996</v>
      </c>
      <c r="T12" s="35">
        <f t="shared" si="5"/>
        <v>100</v>
      </c>
      <c r="U12" s="35">
        <f t="shared" si="6"/>
        <v>0</v>
      </c>
      <c r="V12" s="35">
        <f t="shared" si="7"/>
        <v>0</v>
      </c>
      <c r="W12" s="36"/>
      <c r="X12" s="40"/>
      <c r="Y12" s="40"/>
    </row>
    <row r="13" spans="1:25" s="41" customFormat="1" ht="15" customHeight="1">
      <c r="A13" s="36"/>
      <c r="B13" s="37" t="s">
        <v>1</v>
      </c>
      <c r="C13" s="38" t="s">
        <v>1</v>
      </c>
      <c r="D13" s="38" t="s">
        <v>1</v>
      </c>
      <c r="E13" s="38" t="s">
        <v>1</v>
      </c>
      <c r="F13" s="38" t="s">
        <v>1</v>
      </c>
      <c r="G13" s="38" t="s">
        <v>1</v>
      </c>
      <c r="H13" s="39" t="s">
        <v>14</v>
      </c>
      <c r="I13" s="34">
        <v>319840951.5</v>
      </c>
      <c r="J13" s="34">
        <v>261623057.30999997</v>
      </c>
      <c r="K13" s="34">
        <v>0</v>
      </c>
      <c r="L13" s="34">
        <v>298619.19</v>
      </c>
      <c r="M13" s="34">
        <f t="shared" si="1"/>
        <v>581762628</v>
      </c>
      <c r="N13" s="34">
        <f t="shared" ref="N13:Q13" si="9">N21+N69+N229</f>
        <v>0</v>
      </c>
      <c r="O13" s="34">
        <f t="shared" si="9"/>
        <v>0</v>
      </c>
      <c r="P13" s="34">
        <f t="shared" si="9"/>
        <v>0</v>
      </c>
      <c r="Q13" s="34">
        <f t="shared" si="9"/>
        <v>0</v>
      </c>
      <c r="R13" s="35">
        <f t="shared" si="3"/>
        <v>0</v>
      </c>
      <c r="S13" s="35">
        <f t="shared" si="4"/>
        <v>581762628</v>
      </c>
      <c r="T13" s="35">
        <f t="shared" si="5"/>
        <v>100</v>
      </c>
      <c r="U13" s="35">
        <f t="shared" si="6"/>
        <v>0</v>
      </c>
      <c r="V13" s="35">
        <f t="shared" si="7"/>
        <v>0</v>
      </c>
      <c r="W13" s="36"/>
      <c r="X13" s="40"/>
      <c r="Y13" s="40"/>
    </row>
    <row r="14" spans="1:25" s="41" customFormat="1" ht="15" customHeight="1">
      <c r="A14" s="36"/>
      <c r="B14" s="37" t="s">
        <v>1</v>
      </c>
      <c r="C14" s="38" t="s">
        <v>1</v>
      </c>
      <c r="D14" s="38" t="s">
        <v>1</v>
      </c>
      <c r="E14" s="38" t="s">
        <v>1</v>
      </c>
      <c r="F14" s="38" t="s">
        <v>1</v>
      </c>
      <c r="G14" s="38" t="s">
        <v>1</v>
      </c>
      <c r="H14" s="39" t="s">
        <v>97</v>
      </c>
      <c r="I14" s="34">
        <v>0.94561164947276188</v>
      </c>
      <c r="J14" s="34">
        <v>0.74328849628519611</v>
      </c>
      <c r="K14" s="34">
        <v>0</v>
      </c>
      <c r="L14" s="34">
        <v>6.6108607292289303</v>
      </c>
      <c r="M14" s="34">
        <f t="shared" ref="M14" si="10">IFERROR(M13/M10,0)</f>
        <v>0.84281326354344854</v>
      </c>
      <c r="N14" s="34">
        <f t="shared" ref="N14" si="11">IFERROR(N13/N10,0)</f>
        <v>0</v>
      </c>
      <c r="O14" s="34">
        <f t="shared" ref="O14" si="12">IFERROR(O13/O10,0)</f>
        <v>0</v>
      </c>
      <c r="P14" s="34">
        <f t="shared" ref="P14" si="13">IFERROR(P13/P10,0)</f>
        <v>0</v>
      </c>
      <c r="Q14" s="34">
        <f t="shared" ref="Q14" si="14">IFERROR(Q13/Q10,0)</f>
        <v>0</v>
      </c>
      <c r="R14" s="34">
        <f t="shared" ref="R14" si="15">IFERROR(R13/R10,0)</f>
        <v>0</v>
      </c>
      <c r="S14" s="34">
        <f t="shared" ref="S14" si="16">IFERROR(S13/S10,0)</f>
        <v>0.84281326354344854</v>
      </c>
      <c r="T14" s="35"/>
      <c r="U14" s="35"/>
      <c r="V14" s="35"/>
      <c r="W14" s="36"/>
    </row>
    <row r="15" spans="1:25" s="41" customFormat="1" ht="15" customHeight="1">
      <c r="A15" s="36"/>
      <c r="B15" s="37" t="s">
        <v>1</v>
      </c>
      <c r="C15" s="38" t="s">
        <v>1</v>
      </c>
      <c r="D15" s="38" t="s">
        <v>1</v>
      </c>
      <c r="E15" s="38" t="s">
        <v>1</v>
      </c>
      <c r="F15" s="38" t="s">
        <v>1</v>
      </c>
      <c r="G15" s="38" t="s">
        <v>1</v>
      </c>
      <c r="H15" s="39" t="s">
        <v>98</v>
      </c>
      <c r="I15" s="34">
        <v>0.99535638969936502</v>
      </c>
      <c r="J15" s="34">
        <v>0.77500643465626962</v>
      </c>
      <c r="K15" s="34">
        <v>0</v>
      </c>
      <c r="L15" s="34">
        <v>42.659884285714284</v>
      </c>
      <c r="M15" s="34">
        <f t="shared" ref="M15:S15" si="17">IFERROR(M13/M11,0)</f>
        <v>0.88290939779838884</v>
      </c>
      <c r="N15" s="34">
        <f t="shared" si="17"/>
        <v>0</v>
      </c>
      <c r="O15" s="34">
        <f t="shared" si="17"/>
        <v>0</v>
      </c>
      <c r="P15" s="34">
        <f t="shared" si="17"/>
        <v>0</v>
      </c>
      <c r="Q15" s="34">
        <f t="shared" si="17"/>
        <v>0</v>
      </c>
      <c r="R15" s="34">
        <f t="shared" si="17"/>
        <v>0</v>
      </c>
      <c r="S15" s="34">
        <f t="shared" si="17"/>
        <v>0.88290939779838884</v>
      </c>
      <c r="T15" s="35"/>
      <c r="U15" s="35"/>
      <c r="V15" s="35"/>
      <c r="W15" s="36"/>
    </row>
    <row r="16" spans="1:25" s="41" customFormat="1" ht="15" customHeight="1">
      <c r="A16" s="36"/>
      <c r="B16" s="37" t="s">
        <v>1</v>
      </c>
      <c r="C16" s="38" t="s">
        <v>1</v>
      </c>
      <c r="D16" s="38" t="s">
        <v>1</v>
      </c>
      <c r="E16" s="38" t="s">
        <v>1</v>
      </c>
      <c r="F16" s="38" t="s">
        <v>1</v>
      </c>
      <c r="G16" s="38" t="s">
        <v>1</v>
      </c>
      <c r="H16" s="39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</row>
    <row r="17" spans="1:23" s="41" customFormat="1" ht="18" customHeight="1">
      <c r="A17" s="36"/>
      <c r="B17" s="37" t="s">
        <v>4</v>
      </c>
      <c r="C17" s="38" t="s">
        <v>1</v>
      </c>
      <c r="D17" s="38" t="s">
        <v>1</v>
      </c>
      <c r="E17" s="38" t="s">
        <v>1</v>
      </c>
      <c r="F17" s="38" t="s">
        <v>1</v>
      </c>
      <c r="G17" s="38" t="s">
        <v>1</v>
      </c>
      <c r="H17" s="39" t="s">
        <v>15</v>
      </c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</row>
    <row r="18" spans="1:23" s="41" customFormat="1" ht="15" customHeight="1">
      <c r="A18" s="36"/>
      <c r="B18" s="37" t="s">
        <v>4</v>
      </c>
      <c r="C18" s="38" t="s">
        <v>1</v>
      </c>
      <c r="D18" s="38" t="s">
        <v>1</v>
      </c>
      <c r="E18" s="38" t="s">
        <v>1</v>
      </c>
      <c r="F18" s="38" t="s">
        <v>1</v>
      </c>
      <c r="G18" s="38" t="s">
        <v>1</v>
      </c>
      <c r="H18" s="39" t="s">
        <v>16</v>
      </c>
      <c r="I18" s="34">
        <v>903720</v>
      </c>
      <c r="J18" s="34">
        <v>392944</v>
      </c>
      <c r="K18" s="34">
        <v>0</v>
      </c>
      <c r="L18" s="34">
        <v>0</v>
      </c>
      <c r="M18" s="34">
        <f t="shared" ref="M18:M21" si="18">SUM(I18:L18)</f>
        <v>1296664</v>
      </c>
      <c r="N18" s="35">
        <v>0</v>
      </c>
      <c r="O18" s="35">
        <v>0</v>
      </c>
      <c r="P18" s="35">
        <v>0</v>
      </c>
      <c r="Q18" s="35">
        <v>0</v>
      </c>
      <c r="R18" s="35">
        <f>SUM(O18:Q18)</f>
        <v>0</v>
      </c>
      <c r="S18" s="35">
        <f>R18+N18+M18</f>
        <v>1296664</v>
      </c>
      <c r="T18" s="35">
        <f>IFERROR(M18/S18,0)*100</f>
        <v>100</v>
      </c>
      <c r="U18" s="35">
        <f>IFERROR(N18/S18,0)*100</f>
        <v>0</v>
      </c>
      <c r="V18" s="35">
        <f>IFERROR(O18/S18,0)*100</f>
        <v>0</v>
      </c>
      <c r="W18" s="36"/>
    </row>
    <row r="19" spans="1:23" s="41" customFormat="1" ht="15" customHeight="1">
      <c r="A19" s="36"/>
      <c r="B19" s="37" t="s">
        <v>4</v>
      </c>
      <c r="C19" s="38" t="s">
        <v>1</v>
      </c>
      <c r="D19" s="38" t="s">
        <v>1</v>
      </c>
      <c r="E19" s="38" t="s">
        <v>1</v>
      </c>
      <c r="F19" s="38" t="s">
        <v>1</v>
      </c>
      <c r="G19" s="38" t="s">
        <v>1</v>
      </c>
      <c r="H19" s="39" t="s">
        <v>17</v>
      </c>
      <c r="I19" s="34">
        <v>890945</v>
      </c>
      <c r="J19" s="34">
        <v>242944</v>
      </c>
      <c r="K19" s="34">
        <v>0</v>
      </c>
      <c r="L19" s="34">
        <v>0</v>
      </c>
      <c r="M19" s="34">
        <f t="shared" si="18"/>
        <v>1133889</v>
      </c>
      <c r="N19" s="35">
        <v>0</v>
      </c>
      <c r="O19" s="35">
        <v>0</v>
      </c>
      <c r="P19" s="35">
        <v>0</v>
      </c>
      <c r="Q19" s="35">
        <v>0</v>
      </c>
      <c r="R19" s="35">
        <f t="shared" ref="R19:R21" si="19">SUM(O19:Q19)</f>
        <v>0</v>
      </c>
      <c r="S19" s="35">
        <f t="shared" ref="S19:S21" si="20">R19+N19+M19</f>
        <v>1133889</v>
      </c>
      <c r="T19" s="35">
        <f t="shared" ref="T19:T21" si="21">IFERROR(M19/S19,0)*100</f>
        <v>100</v>
      </c>
      <c r="U19" s="35">
        <f t="shared" ref="U19:U21" si="22">IFERROR(N19/S19,0)*100</f>
        <v>0</v>
      </c>
      <c r="V19" s="35">
        <f t="shared" ref="V19:V21" si="23">IFERROR(O19/S19,0)*100</f>
        <v>0</v>
      </c>
      <c r="W19" s="36"/>
    </row>
    <row r="20" spans="1:23" s="41" customFormat="1" ht="15" customHeight="1">
      <c r="A20" s="36"/>
      <c r="B20" s="37" t="s">
        <v>4</v>
      </c>
      <c r="C20" s="38" t="s">
        <v>1</v>
      </c>
      <c r="D20" s="38" t="s">
        <v>1</v>
      </c>
      <c r="E20" s="38" t="s">
        <v>1</v>
      </c>
      <c r="F20" s="38" t="s">
        <v>1</v>
      </c>
      <c r="G20" s="38" t="s">
        <v>1</v>
      </c>
      <c r="H20" s="39" t="s">
        <v>18</v>
      </c>
      <c r="I20" s="34">
        <v>1367879.01</v>
      </c>
      <c r="J20" s="34">
        <v>242944</v>
      </c>
      <c r="K20" s="34">
        <v>0</v>
      </c>
      <c r="L20" s="34">
        <v>0</v>
      </c>
      <c r="M20" s="34">
        <f t="shared" si="18"/>
        <v>1610823.01</v>
      </c>
      <c r="N20" s="35">
        <v>0</v>
      </c>
      <c r="O20" s="35">
        <v>0</v>
      </c>
      <c r="P20" s="35">
        <v>0</v>
      </c>
      <c r="Q20" s="35">
        <v>0</v>
      </c>
      <c r="R20" s="35">
        <f t="shared" si="19"/>
        <v>0</v>
      </c>
      <c r="S20" s="35">
        <f t="shared" si="20"/>
        <v>1610823.01</v>
      </c>
      <c r="T20" s="35">
        <f t="shared" si="21"/>
        <v>100</v>
      </c>
      <c r="U20" s="35">
        <f t="shared" si="22"/>
        <v>0</v>
      </c>
      <c r="V20" s="35">
        <f t="shared" si="23"/>
        <v>0</v>
      </c>
      <c r="W20" s="36"/>
    </row>
    <row r="21" spans="1:23" s="41" customFormat="1" ht="15" customHeight="1">
      <c r="A21" s="36"/>
      <c r="B21" s="37" t="s">
        <v>4</v>
      </c>
      <c r="C21" s="38" t="s">
        <v>1</v>
      </c>
      <c r="D21" s="38" t="s">
        <v>1</v>
      </c>
      <c r="E21" s="38" t="s">
        <v>1</v>
      </c>
      <c r="F21" s="38" t="s">
        <v>1</v>
      </c>
      <c r="G21" s="38" t="s">
        <v>1</v>
      </c>
      <c r="H21" s="39" t="s">
        <v>19</v>
      </c>
      <c r="I21" s="34">
        <v>1354741.19</v>
      </c>
      <c r="J21" s="34">
        <v>239091.64</v>
      </c>
      <c r="K21" s="34">
        <v>0</v>
      </c>
      <c r="L21" s="34">
        <v>0</v>
      </c>
      <c r="M21" s="34">
        <f t="shared" si="18"/>
        <v>1593832.83</v>
      </c>
      <c r="N21" s="35">
        <v>0</v>
      </c>
      <c r="O21" s="35">
        <v>0</v>
      </c>
      <c r="P21" s="35">
        <v>0</v>
      </c>
      <c r="Q21" s="35">
        <v>0</v>
      </c>
      <c r="R21" s="35">
        <f t="shared" si="19"/>
        <v>0</v>
      </c>
      <c r="S21" s="35">
        <f t="shared" si="20"/>
        <v>1593832.83</v>
      </c>
      <c r="T21" s="35">
        <f t="shared" si="21"/>
        <v>100</v>
      </c>
      <c r="U21" s="35">
        <f t="shared" si="22"/>
        <v>0</v>
      </c>
      <c r="V21" s="35">
        <f t="shared" si="23"/>
        <v>0</v>
      </c>
      <c r="W21" s="36"/>
    </row>
    <row r="22" spans="1:23" s="41" customFormat="1" ht="15" customHeight="1">
      <c r="A22" s="36"/>
      <c r="B22" s="37" t="s">
        <v>4</v>
      </c>
      <c r="C22" s="38" t="s">
        <v>1</v>
      </c>
      <c r="D22" s="38" t="s">
        <v>1</v>
      </c>
      <c r="E22" s="38" t="s">
        <v>1</v>
      </c>
      <c r="F22" s="38" t="s">
        <v>1</v>
      </c>
      <c r="G22" s="38" t="s">
        <v>1</v>
      </c>
      <c r="H22" s="39" t="s">
        <v>97</v>
      </c>
      <c r="I22" s="34">
        <v>1.4990718253441331</v>
      </c>
      <c r="J22" s="34">
        <v>0.60846237631825406</v>
      </c>
      <c r="K22" s="34">
        <v>0</v>
      </c>
      <c r="L22" s="34">
        <v>0</v>
      </c>
      <c r="M22" s="34">
        <f t="shared" ref="M22" si="24">IFERROR(M21/M18,0)</f>
        <v>1.2291795175928384</v>
      </c>
      <c r="N22" s="34">
        <f t="shared" ref="N22" si="25">IFERROR(N21/N18,0)</f>
        <v>0</v>
      </c>
      <c r="O22" s="34">
        <f t="shared" ref="O22" si="26">IFERROR(O21/O18,0)</f>
        <v>0</v>
      </c>
      <c r="P22" s="34">
        <f t="shared" ref="P22" si="27">IFERROR(P21/P18,0)</f>
        <v>0</v>
      </c>
      <c r="Q22" s="34">
        <f t="shared" ref="Q22" si="28">IFERROR(Q21/Q18,0)</f>
        <v>0</v>
      </c>
      <c r="R22" s="34">
        <f t="shared" ref="R22" si="29">IFERROR(R21/R18,0)</f>
        <v>0</v>
      </c>
      <c r="S22" s="34">
        <f t="shared" ref="S22" si="30">IFERROR(S21/S18,0)</f>
        <v>1.2291795175928384</v>
      </c>
      <c r="T22" s="35"/>
      <c r="U22" s="35"/>
      <c r="V22" s="35"/>
      <c r="W22" s="36"/>
    </row>
    <row r="23" spans="1:23" s="41" customFormat="1" ht="15" customHeight="1">
      <c r="A23" s="36"/>
      <c r="B23" s="37" t="s">
        <v>4</v>
      </c>
      <c r="C23" s="38" t="s">
        <v>1</v>
      </c>
      <c r="D23" s="38" t="s">
        <v>1</v>
      </c>
      <c r="E23" s="38" t="s">
        <v>1</v>
      </c>
      <c r="F23" s="38" t="s">
        <v>1</v>
      </c>
      <c r="G23" s="38" t="s">
        <v>1</v>
      </c>
      <c r="H23" s="39" t="s">
        <v>98</v>
      </c>
      <c r="I23" s="34">
        <v>1.5205665781838384</v>
      </c>
      <c r="J23" s="34">
        <v>0.98414301238145419</v>
      </c>
      <c r="K23" s="34">
        <v>0</v>
      </c>
      <c r="L23" s="34">
        <v>0</v>
      </c>
      <c r="M23" s="34">
        <f t="shared" ref="M23:S23" si="31">IFERROR(M21/M19,0)</f>
        <v>1.4056339112558638</v>
      </c>
      <c r="N23" s="34">
        <f t="shared" si="31"/>
        <v>0</v>
      </c>
      <c r="O23" s="34">
        <f t="shared" si="31"/>
        <v>0</v>
      </c>
      <c r="P23" s="34">
        <f t="shared" si="31"/>
        <v>0</v>
      </c>
      <c r="Q23" s="34">
        <f t="shared" si="31"/>
        <v>0</v>
      </c>
      <c r="R23" s="34">
        <f t="shared" si="31"/>
        <v>0</v>
      </c>
      <c r="S23" s="34">
        <f t="shared" si="31"/>
        <v>1.4056339112558638</v>
      </c>
      <c r="T23" s="35"/>
      <c r="U23" s="35"/>
      <c r="V23" s="35"/>
      <c r="W23" s="36"/>
    </row>
    <row r="24" spans="1:23" s="41" customFormat="1" ht="15" customHeight="1">
      <c r="A24" s="36"/>
      <c r="B24" s="37" t="s">
        <v>1</v>
      </c>
      <c r="C24" s="38" t="s">
        <v>1</v>
      </c>
      <c r="D24" s="38" t="s">
        <v>1</v>
      </c>
      <c r="E24" s="38" t="s">
        <v>1</v>
      </c>
      <c r="F24" s="38" t="s">
        <v>1</v>
      </c>
      <c r="G24" s="38" t="s">
        <v>1</v>
      </c>
      <c r="H24" s="39"/>
      <c r="I24" s="34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6"/>
    </row>
    <row r="25" spans="1:23" s="41" customFormat="1" ht="18" customHeight="1">
      <c r="A25" s="36"/>
      <c r="B25" s="37" t="s">
        <v>4</v>
      </c>
      <c r="C25" s="38" t="s">
        <v>5</v>
      </c>
      <c r="D25" s="38" t="s">
        <v>1</v>
      </c>
      <c r="E25" s="38" t="s">
        <v>1</v>
      </c>
      <c r="F25" s="38" t="s">
        <v>1</v>
      </c>
      <c r="G25" s="38" t="s">
        <v>1</v>
      </c>
      <c r="H25" s="39" t="s">
        <v>20</v>
      </c>
      <c r="I25" s="3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</row>
    <row r="26" spans="1:23" s="41" customFormat="1" ht="15" customHeight="1">
      <c r="A26" s="36"/>
      <c r="B26" s="37" t="s">
        <v>4</v>
      </c>
      <c r="C26" s="38" t="s">
        <v>5</v>
      </c>
      <c r="D26" s="38" t="s">
        <v>1</v>
      </c>
      <c r="E26" s="38" t="s">
        <v>1</v>
      </c>
      <c r="F26" s="38" t="s">
        <v>1</v>
      </c>
      <c r="G26" s="38" t="s">
        <v>1</v>
      </c>
      <c r="H26" s="39" t="s">
        <v>16</v>
      </c>
      <c r="I26" s="34">
        <v>903720</v>
      </c>
      <c r="J26" s="34">
        <v>392944</v>
      </c>
      <c r="K26" s="34">
        <v>0</v>
      </c>
      <c r="L26" s="34">
        <v>0</v>
      </c>
      <c r="M26" s="34">
        <f t="shared" ref="M26:M29" si="32">SUM(I26:L26)</f>
        <v>1296664</v>
      </c>
      <c r="N26" s="35">
        <v>0</v>
      </c>
      <c r="O26" s="35">
        <v>0</v>
      </c>
      <c r="P26" s="35">
        <v>0</v>
      </c>
      <c r="Q26" s="35">
        <v>0</v>
      </c>
      <c r="R26" s="35">
        <f>SUM(O26:Q26)</f>
        <v>0</v>
      </c>
      <c r="S26" s="35">
        <f>R26+N26+M26</f>
        <v>1296664</v>
      </c>
      <c r="T26" s="35">
        <f>IFERROR(M26/S26,0)*100</f>
        <v>100</v>
      </c>
      <c r="U26" s="35">
        <f>IFERROR(N26/S26,0)*100</f>
        <v>0</v>
      </c>
      <c r="V26" s="35">
        <f>IFERROR(O26/S26,0)*100</f>
        <v>0</v>
      </c>
      <c r="W26" s="36"/>
    </row>
    <row r="27" spans="1:23" s="41" customFormat="1" ht="15" customHeight="1">
      <c r="A27" s="36"/>
      <c r="B27" s="37" t="s">
        <v>4</v>
      </c>
      <c r="C27" s="38" t="s">
        <v>5</v>
      </c>
      <c r="D27" s="38" t="s">
        <v>1</v>
      </c>
      <c r="E27" s="38" t="s">
        <v>1</v>
      </c>
      <c r="F27" s="38" t="s">
        <v>1</v>
      </c>
      <c r="G27" s="38" t="s">
        <v>1</v>
      </c>
      <c r="H27" s="39" t="s">
        <v>17</v>
      </c>
      <c r="I27" s="34">
        <v>890945</v>
      </c>
      <c r="J27" s="34">
        <v>242944</v>
      </c>
      <c r="K27" s="34">
        <v>0</v>
      </c>
      <c r="L27" s="34">
        <v>0</v>
      </c>
      <c r="M27" s="34">
        <f t="shared" si="32"/>
        <v>1133889</v>
      </c>
      <c r="N27" s="35">
        <v>0</v>
      </c>
      <c r="O27" s="35">
        <v>0</v>
      </c>
      <c r="P27" s="35">
        <v>0</v>
      </c>
      <c r="Q27" s="35">
        <v>0</v>
      </c>
      <c r="R27" s="35">
        <f t="shared" ref="R27:R29" si="33">SUM(O27:Q27)</f>
        <v>0</v>
      </c>
      <c r="S27" s="35">
        <f t="shared" ref="S27:S29" si="34">R27+N27+M27</f>
        <v>1133889</v>
      </c>
      <c r="T27" s="35">
        <f t="shared" ref="T27:T29" si="35">IFERROR(M27/S27,0)*100</f>
        <v>100</v>
      </c>
      <c r="U27" s="35">
        <f t="shared" ref="U27:U29" si="36">IFERROR(N27/S27,0)*100</f>
        <v>0</v>
      </c>
      <c r="V27" s="35">
        <f t="shared" ref="V27:V29" si="37">IFERROR(O27/S27,0)*100</f>
        <v>0</v>
      </c>
      <c r="W27" s="36"/>
    </row>
    <row r="28" spans="1:23" s="41" customFormat="1" ht="15" customHeight="1">
      <c r="A28" s="36"/>
      <c r="B28" s="37" t="s">
        <v>4</v>
      </c>
      <c r="C28" s="38" t="s">
        <v>5</v>
      </c>
      <c r="D28" s="38" t="s">
        <v>1</v>
      </c>
      <c r="E28" s="38" t="s">
        <v>1</v>
      </c>
      <c r="F28" s="38" t="s">
        <v>1</v>
      </c>
      <c r="G28" s="38" t="s">
        <v>1</v>
      </c>
      <c r="H28" s="39" t="s">
        <v>18</v>
      </c>
      <c r="I28" s="34">
        <v>1367879.01</v>
      </c>
      <c r="J28" s="34">
        <v>242944</v>
      </c>
      <c r="K28" s="34">
        <v>0</v>
      </c>
      <c r="L28" s="34">
        <v>0</v>
      </c>
      <c r="M28" s="34">
        <f t="shared" si="32"/>
        <v>1610823.01</v>
      </c>
      <c r="N28" s="35">
        <v>0</v>
      </c>
      <c r="O28" s="35">
        <v>0</v>
      </c>
      <c r="P28" s="35">
        <v>0</v>
      </c>
      <c r="Q28" s="35">
        <v>0</v>
      </c>
      <c r="R28" s="35">
        <f t="shared" si="33"/>
        <v>0</v>
      </c>
      <c r="S28" s="35">
        <f t="shared" si="34"/>
        <v>1610823.01</v>
      </c>
      <c r="T28" s="35">
        <f t="shared" si="35"/>
        <v>100</v>
      </c>
      <c r="U28" s="35">
        <f t="shared" si="36"/>
        <v>0</v>
      </c>
      <c r="V28" s="35">
        <f t="shared" si="37"/>
        <v>0</v>
      </c>
      <c r="W28" s="36"/>
    </row>
    <row r="29" spans="1:23" s="41" customFormat="1" ht="15" customHeight="1">
      <c r="A29" s="36"/>
      <c r="B29" s="37" t="s">
        <v>4</v>
      </c>
      <c r="C29" s="38" t="s">
        <v>5</v>
      </c>
      <c r="D29" s="38" t="s">
        <v>1</v>
      </c>
      <c r="E29" s="38" t="s">
        <v>1</v>
      </c>
      <c r="F29" s="38" t="s">
        <v>1</v>
      </c>
      <c r="G29" s="38" t="s">
        <v>1</v>
      </c>
      <c r="H29" s="39" t="s">
        <v>19</v>
      </c>
      <c r="I29" s="34">
        <v>1354741.19</v>
      </c>
      <c r="J29" s="34">
        <v>239091.64</v>
      </c>
      <c r="K29" s="34">
        <v>0</v>
      </c>
      <c r="L29" s="34">
        <v>0</v>
      </c>
      <c r="M29" s="34">
        <f t="shared" si="32"/>
        <v>1593832.83</v>
      </c>
      <c r="N29" s="35">
        <v>0</v>
      </c>
      <c r="O29" s="35">
        <v>0</v>
      </c>
      <c r="P29" s="35">
        <v>0</v>
      </c>
      <c r="Q29" s="35">
        <v>0</v>
      </c>
      <c r="R29" s="35">
        <f t="shared" si="33"/>
        <v>0</v>
      </c>
      <c r="S29" s="35">
        <f t="shared" si="34"/>
        <v>1593832.83</v>
      </c>
      <c r="T29" s="35">
        <f t="shared" si="35"/>
        <v>100</v>
      </c>
      <c r="U29" s="35">
        <f t="shared" si="36"/>
        <v>0</v>
      </c>
      <c r="V29" s="35">
        <f t="shared" si="37"/>
        <v>0</v>
      </c>
      <c r="W29" s="36"/>
    </row>
    <row r="30" spans="1:23" s="41" customFormat="1" ht="15" customHeight="1">
      <c r="A30" s="36"/>
      <c r="B30" s="37" t="s">
        <v>4</v>
      </c>
      <c r="C30" s="38" t="s">
        <v>5</v>
      </c>
      <c r="D30" s="38" t="s">
        <v>1</v>
      </c>
      <c r="E30" s="38" t="s">
        <v>1</v>
      </c>
      <c r="F30" s="38" t="s">
        <v>1</v>
      </c>
      <c r="G30" s="38" t="s">
        <v>1</v>
      </c>
      <c r="H30" s="39" t="s">
        <v>97</v>
      </c>
      <c r="I30" s="34">
        <v>1.4990718253441331</v>
      </c>
      <c r="J30" s="34">
        <v>0.60846237631825406</v>
      </c>
      <c r="K30" s="34">
        <v>0</v>
      </c>
      <c r="L30" s="34">
        <v>0</v>
      </c>
      <c r="M30" s="34">
        <f t="shared" ref="M30" si="38">IFERROR(M29/M26,0)</f>
        <v>1.2291795175928384</v>
      </c>
      <c r="N30" s="34">
        <f t="shared" ref="N30" si="39">IFERROR(N29/N26,0)</f>
        <v>0</v>
      </c>
      <c r="O30" s="34">
        <f t="shared" ref="O30" si="40">IFERROR(O29/O26,0)</f>
        <v>0</v>
      </c>
      <c r="P30" s="34">
        <f t="shared" ref="P30" si="41">IFERROR(P29/P26,0)</f>
        <v>0</v>
      </c>
      <c r="Q30" s="34">
        <f t="shared" ref="Q30" si="42">IFERROR(Q29/Q26,0)</f>
        <v>0</v>
      </c>
      <c r="R30" s="34">
        <f t="shared" ref="R30" si="43">IFERROR(R29/R26,0)</f>
        <v>0</v>
      </c>
      <c r="S30" s="34">
        <f t="shared" ref="S30" si="44">IFERROR(S29/S26,0)</f>
        <v>1.2291795175928384</v>
      </c>
      <c r="T30" s="35"/>
      <c r="U30" s="35"/>
      <c r="V30" s="35"/>
      <c r="W30" s="36"/>
    </row>
    <row r="31" spans="1:23" s="41" customFormat="1" ht="15" customHeight="1">
      <c r="A31" s="36"/>
      <c r="B31" s="37" t="s">
        <v>4</v>
      </c>
      <c r="C31" s="38" t="s">
        <v>5</v>
      </c>
      <c r="D31" s="38" t="s">
        <v>1</v>
      </c>
      <c r="E31" s="38" t="s">
        <v>1</v>
      </c>
      <c r="F31" s="38" t="s">
        <v>1</v>
      </c>
      <c r="G31" s="38" t="s">
        <v>1</v>
      </c>
      <c r="H31" s="39" t="s">
        <v>98</v>
      </c>
      <c r="I31" s="34">
        <v>1.5205665781838384</v>
      </c>
      <c r="J31" s="34">
        <v>0.98414301238145419</v>
      </c>
      <c r="K31" s="34">
        <v>0</v>
      </c>
      <c r="L31" s="34">
        <v>0</v>
      </c>
      <c r="M31" s="34">
        <f t="shared" ref="M31:S31" si="45">IFERROR(M29/M27,0)</f>
        <v>1.4056339112558638</v>
      </c>
      <c r="N31" s="34">
        <f t="shared" si="45"/>
        <v>0</v>
      </c>
      <c r="O31" s="34">
        <f t="shared" si="45"/>
        <v>0</v>
      </c>
      <c r="P31" s="34">
        <f t="shared" si="45"/>
        <v>0</v>
      </c>
      <c r="Q31" s="34">
        <f t="shared" si="45"/>
        <v>0</v>
      </c>
      <c r="R31" s="34">
        <f t="shared" si="45"/>
        <v>0</v>
      </c>
      <c r="S31" s="34">
        <f t="shared" si="45"/>
        <v>1.4056339112558638</v>
      </c>
      <c r="T31" s="35"/>
      <c r="U31" s="35"/>
      <c r="V31" s="35"/>
      <c r="W31" s="36"/>
    </row>
    <row r="32" spans="1:23" s="41" customFormat="1" ht="15" customHeight="1">
      <c r="A32" s="36"/>
      <c r="B32" s="37" t="s">
        <v>1</v>
      </c>
      <c r="C32" s="38" t="s">
        <v>1</v>
      </c>
      <c r="D32" s="38" t="s">
        <v>1</v>
      </c>
      <c r="E32" s="38" t="s">
        <v>1</v>
      </c>
      <c r="F32" s="38" t="s">
        <v>1</v>
      </c>
      <c r="G32" s="38" t="s">
        <v>1</v>
      </c>
      <c r="H32" s="39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6"/>
    </row>
    <row r="33" spans="1:23" s="41" customFormat="1" ht="18" customHeight="1">
      <c r="A33" s="36"/>
      <c r="B33" s="37" t="s">
        <v>4</v>
      </c>
      <c r="C33" s="38" t="s">
        <v>5</v>
      </c>
      <c r="D33" s="38" t="s">
        <v>99</v>
      </c>
      <c r="E33" s="38" t="s">
        <v>1</v>
      </c>
      <c r="F33" s="38" t="s">
        <v>1</v>
      </c>
      <c r="G33" s="38" t="s">
        <v>1</v>
      </c>
      <c r="H33" s="39" t="s">
        <v>100</v>
      </c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6"/>
    </row>
    <row r="34" spans="1:23" s="41" customFormat="1" ht="15" customHeight="1">
      <c r="A34" s="36"/>
      <c r="B34" s="37" t="s">
        <v>4</v>
      </c>
      <c r="C34" s="38" t="s">
        <v>5</v>
      </c>
      <c r="D34" s="38" t="s">
        <v>99</v>
      </c>
      <c r="E34" s="38" t="s">
        <v>1</v>
      </c>
      <c r="F34" s="38" t="s">
        <v>1</v>
      </c>
      <c r="G34" s="38" t="s">
        <v>1</v>
      </c>
      <c r="H34" s="39" t="s">
        <v>16</v>
      </c>
      <c r="I34" s="34">
        <v>903720</v>
      </c>
      <c r="J34" s="34">
        <v>392944</v>
      </c>
      <c r="K34" s="34">
        <v>0</v>
      </c>
      <c r="L34" s="34">
        <v>0</v>
      </c>
      <c r="M34" s="34">
        <f t="shared" ref="M34:M37" si="46">SUM(I34:L34)</f>
        <v>1296664</v>
      </c>
      <c r="N34" s="35">
        <v>0</v>
      </c>
      <c r="O34" s="35">
        <v>0</v>
      </c>
      <c r="P34" s="35">
        <v>0</v>
      </c>
      <c r="Q34" s="35">
        <v>0</v>
      </c>
      <c r="R34" s="35">
        <f>SUM(O34:Q34)</f>
        <v>0</v>
      </c>
      <c r="S34" s="35">
        <f>R34+N34+M34</f>
        <v>1296664</v>
      </c>
      <c r="T34" s="35">
        <f>IFERROR(M34/S34,0)*100</f>
        <v>100</v>
      </c>
      <c r="U34" s="35">
        <f>IFERROR(N34/S34,0)*100</f>
        <v>0</v>
      </c>
      <c r="V34" s="35">
        <f>IFERROR(O34/S34,0)*100</f>
        <v>0</v>
      </c>
      <c r="W34" s="36"/>
    </row>
    <row r="35" spans="1:23" s="41" customFormat="1" ht="15" customHeight="1">
      <c r="A35" s="36"/>
      <c r="B35" s="37" t="s">
        <v>4</v>
      </c>
      <c r="C35" s="38" t="s">
        <v>5</v>
      </c>
      <c r="D35" s="38" t="s">
        <v>99</v>
      </c>
      <c r="E35" s="38" t="s">
        <v>1</v>
      </c>
      <c r="F35" s="38" t="s">
        <v>1</v>
      </c>
      <c r="G35" s="38" t="s">
        <v>1</v>
      </c>
      <c r="H35" s="39" t="s">
        <v>17</v>
      </c>
      <c r="I35" s="34">
        <v>890945</v>
      </c>
      <c r="J35" s="34">
        <v>242944</v>
      </c>
      <c r="K35" s="34">
        <v>0</v>
      </c>
      <c r="L35" s="34">
        <v>0</v>
      </c>
      <c r="M35" s="34">
        <f t="shared" si="46"/>
        <v>1133889</v>
      </c>
      <c r="N35" s="35">
        <v>0</v>
      </c>
      <c r="O35" s="35">
        <v>0</v>
      </c>
      <c r="P35" s="35">
        <v>0</v>
      </c>
      <c r="Q35" s="35">
        <v>0</v>
      </c>
      <c r="R35" s="35">
        <f t="shared" ref="R35:R37" si="47">SUM(O35:Q35)</f>
        <v>0</v>
      </c>
      <c r="S35" s="35">
        <f t="shared" ref="S35:S37" si="48">R35+N35+M35</f>
        <v>1133889</v>
      </c>
      <c r="T35" s="35">
        <f t="shared" ref="T35:T37" si="49">IFERROR(M35/S35,0)*100</f>
        <v>100</v>
      </c>
      <c r="U35" s="35">
        <f t="shared" ref="U35:U37" si="50">IFERROR(N35/S35,0)*100</f>
        <v>0</v>
      </c>
      <c r="V35" s="35">
        <f t="shared" ref="V35:V37" si="51">IFERROR(O35/S35,0)*100</f>
        <v>0</v>
      </c>
      <c r="W35" s="36"/>
    </row>
    <row r="36" spans="1:23" s="41" customFormat="1" ht="15" customHeight="1">
      <c r="A36" s="36"/>
      <c r="B36" s="37" t="s">
        <v>4</v>
      </c>
      <c r="C36" s="38" t="s">
        <v>5</v>
      </c>
      <c r="D36" s="38" t="s">
        <v>99</v>
      </c>
      <c r="E36" s="38" t="s">
        <v>1</v>
      </c>
      <c r="F36" s="38" t="s">
        <v>1</v>
      </c>
      <c r="G36" s="38" t="s">
        <v>1</v>
      </c>
      <c r="H36" s="39" t="s">
        <v>18</v>
      </c>
      <c r="I36" s="34">
        <v>1367879.01</v>
      </c>
      <c r="J36" s="34">
        <v>242944</v>
      </c>
      <c r="K36" s="34">
        <v>0</v>
      </c>
      <c r="L36" s="34">
        <v>0</v>
      </c>
      <c r="M36" s="34">
        <f t="shared" si="46"/>
        <v>1610823.01</v>
      </c>
      <c r="N36" s="35">
        <v>0</v>
      </c>
      <c r="O36" s="35">
        <v>0</v>
      </c>
      <c r="P36" s="35">
        <v>0</v>
      </c>
      <c r="Q36" s="35">
        <v>0</v>
      </c>
      <c r="R36" s="35">
        <f t="shared" si="47"/>
        <v>0</v>
      </c>
      <c r="S36" s="35">
        <f t="shared" si="48"/>
        <v>1610823.01</v>
      </c>
      <c r="T36" s="35">
        <f t="shared" si="49"/>
        <v>100</v>
      </c>
      <c r="U36" s="35">
        <f t="shared" si="50"/>
        <v>0</v>
      </c>
      <c r="V36" s="35">
        <f t="shared" si="51"/>
        <v>0</v>
      </c>
      <c r="W36" s="36"/>
    </row>
    <row r="37" spans="1:23" s="41" customFormat="1" ht="15" customHeight="1">
      <c r="A37" s="36"/>
      <c r="B37" s="37" t="s">
        <v>4</v>
      </c>
      <c r="C37" s="38" t="s">
        <v>5</v>
      </c>
      <c r="D37" s="38" t="s">
        <v>99</v>
      </c>
      <c r="E37" s="38" t="s">
        <v>1</v>
      </c>
      <c r="F37" s="38" t="s">
        <v>1</v>
      </c>
      <c r="G37" s="38" t="s">
        <v>1</v>
      </c>
      <c r="H37" s="39" t="s">
        <v>19</v>
      </c>
      <c r="I37" s="34">
        <v>1354741.19</v>
      </c>
      <c r="J37" s="34">
        <v>239091.64</v>
      </c>
      <c r="K37" s="34">
        <v>0</v>
      </c>
      <c r="L37" s="34">
        <v>0</v>
      </c>
      <c r="M37" s="34">
        <f t="shared" si="46"/>
        <v>1593832.83</v>
      </c>
      <c r="N37" s="35">
        <v>0</v>
      </c>
      <c r="O37" s="35">
        <v>0</v>
      </c>
      <c r="P37" s="35">
        <v>0</v>
      </c>
      <c r="Q37" s="35">
        <v>0</v>
      </c>
      <c r="R37" s="35">
        <f t="shared" si="47"/>
        <v>0</v>
      </c>
      <c r="S37" s="35">
        <f t="shared" si="48"/>
        <v>1593832.83</v>
      </c>
      <c r="T37" s="35">
        <f t="shared" si="49"/>
        <v>100</v>
      </c>
      <c r="U37" s="35">
        <f t="shared" si="50"/>
        <v>0</v>
      </c>
      <c r="V37" s="35">
        <f t="shared" si="51"/>
        <v>0</v>
      </c>
      <c r="W37" s="36"/>
    </row>
    <row r="38" spans="1:23" s="41" customFormat="1" ht="15" customHeight="1">
      <c r="A38" s="36"/>
      <c r="B38" s="37" t="s">
        <v>4</v>
      </c>
      <c r="C38" s="38" t="s">
        <v>5</v>
      </c>
      <c r="D38" s="38" t="s">
        <v>99</v>
      </c>
      <c r="E38" s="38" t="s">
        <v>1</v>
      </c>
      <c r="F38" s="38" t="s">
        <v>1</v>
      </c>
      <c r="G38" s="38" t="s">
        <v>1</v>
      </c>
      <c r="H38" s="39" t="s">
        <v>97</v>
      </c>
      <c r="I38" s="34">
        <v>1.4990718253441331</v>
      </c>
      <c r="J38" s="34">
        <v>0.60846237631825406</v>
      </c>
      <c r="K38" s="34">
        <v>0</v>
      </c>
      <c r="L38" s="34">
        <v>0</v>
      </c>
      <c r="M38" s="34">
        <f t="shared" ref="M38" si="52">IFERROR(M37/M34,0)</f>
        <v>1.2291795175928384</v>
      </c>
      <c r="N38" s="34">
        <f t="shared" ref="N38" si="53">IFERROR(N37/N34,0)</f>
        <v>0</v>
      </c>
      <c r="O38" s="34">
        <f t="shared" ref="O38" si="54">IFERROR(O37/O34,0)</f>
        <v>0</v>
      </c>
      <c r="P38" s="34">
        <f t="shared" ref="P38" si="55">IFERROR(P37/P34,0)</f>
        <v>0</v>
      </c>
      <c r="Q38" s="34">
        <f t="shared" ref="Q38" si="56">IFERROR(Q37/Q34,0)</f>
        <v>0</v>
      </c>
      <c r="R38" s="34">
        <f t="shared" ref="R38" si="57">IFERROR(R37/R34,0)</f>
        <v>0</v>
      </c>
      <c r="S38" s="34">
        <f t="shared" ref="S38" si="58">IFERROR(S37/S34,0)</f>
        <v>1.2291795175928384</v>
      </c>
      <c r="T38" s="35"/>
      <c r="U38" s="35"/>
      <c r="V38" s="35"/>
      <c r="W38" s="36"/>
    </row>
    <row r="39" spans="1:23" s="41" customFormat="1" ht="15" customHeight="1">
      <c r="A39" s="36"/>
      <c r="B39" s="37" t="s">
        <v>4</v>
      </c>
      <c r="C39" s="38" t="s">
        <v>5</v>
      </c>
      <c r="D39" s="38" t="s">
        <v>99</v>
      </c>
      <c r="E39" s="38" t="s">
        <v>1</v>
      </c>
      <c r="F39" s="38" t="s">
        <v>1</v>
      </c>
      <c r="G39" s="38" t="s">
        <v>1</v>
      </c>
      <c r="H39" s="39" t="s">
        <v>98</v>
      </c>
      <c r="I39" s="34">
        <v>1.5205665781838384</v>
      </c>
      <c r="J39" s="34">
        <v>0.98414301238145419</v>
      </c>
      <c r="K39" s="34">
        <v>0</v>
      </c>
      <c r="L39" s="34">
        <v>0</v>
      </c>
      <c r="M39" s="34">
        <f t="shared" ref="M39:S39" si="59">IFERROR(M37/M35,0)</f>
        <v>1.4056339112558638</v>
      </c>
      <c r="N39" s="34">
        <f t="shared" si="59"/>
        <v>0</v>
      </c>
      <c r="O39" s="34">
        <f t="shared" si="59"/>
        <v>0</v>
      </c>
      <c r="P39" s="34">
        <f t="shared" si="59"/>
        <v>0</v>
      </c>
      <c r="Q39" s="34">
        <f t="shared" si="59"/>
        <v>0</v>
      </c>
      <c r="R39" s="34">
        <f t="shared" si="59"/>
        <v>0</v>
      </c>
      <c r="S39" s="34">
        <f t="shared" si="59"/>
        <v>1.4056339112558638</v>
      </c>
      <c r="T39" s="35"/>
      <c r="U39" s="35"/>
      <c r="V39" s="35"/>
      <c r="W39" s="36"/>
    </row>
    <row r="40" spans="1:23" s="41" customFormat="1" ht="15" customHeight="1">
      <c r="A40" s="36"/>
      <c r="B40" s="37" t="s">
        <v>1</v>
      </c>
      <c r="C40" s="38" t="s">
        <v>1</v>
      </c>
      <c r="D40" s="38" t="s">
        <v>1</v>
      </c>
      <c r="E40" s="38" t="s">
        <v>1</v>
      </c>
      <c r="F40" s="38" t="s">
        <v>1</v>
      </c>
      <c r="G40" s="38" t="s">
        <v>1</v>
      </c>
      <c r="H40" s="39"/>
      <c r="I40" s="34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6"/>
    </row>
    <row r="41" spans="1:23" s="41" customFormat="1" ht="18" customHeight="1">
      <c r="A41" s="36"/>
      <c r="B41" s="37" t="s">
        <v>4</v>
      </c>
      <c r="C41" s="38" t="s">
        <v>5</v>
      </c>
      <c r="D41" s="38" t="s">
        <v>99</v>
      </c>
      <c r="E41" s="38" t="s">
        <v>21</v>
      </c>
      <c r="F41" s="38" t="s">
        <v>1</v>
      </c>
      <c r="G41" s="38" t="s">
        <v>1</v>
      </c>
      <c r="H41" s="39" t="s">
        <v>101</v>
      </c>
      <c r="I41" s="3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6"/>
    </row>
    <row r="42" spans="1:23" s="41" customFormat="1" ht="15" customHeight="1">
      <c r="A42" s="36"/>
      <c r="B42" s="37" t="s">
        <v>4</v>
      </c>
      <c r="C42" s="38" t="s">
        <v>5</v>
      </c>
      <c r="D42" s="38" t="s">
        <v>99</v>
      </c>
      <c r="E42" s="38" t="s">
        <v>21</v>
      </c>
      <c r="F42" s="38" t="s">
        <v>1</v>
      </c>
      <c r="G42" s="38" t="s">
        <v>1</v>
      </c>
      <c r="H42" s="39" t="s">
        <v>16</v>
      </c>
      <c r="I42" s="34">
        <v>903720</v>
      </c>
      <c r="J42" s="34">
        <v>392944</v>
      </c>
      <c r="K42" s="34">
        <v>0</v>
      </c>
      <c r="L42" s="34">
        <v>0</v>
      </c>
      <c r="M42" s="34">
        <f t="shared" ref="M42:M45" si="60">SUM(I42:L42)</f>
        <v>1296664</v>
      </c>
      <c r="N42" s="35">
        <v>0</v>
      </c>
      <c r="O42" s="35">
        <v>0</v>
      </c>
      <c r="P42" s="35">
        <v>0</v>
      </c>
      <c r="Q42" s="35">
        <v>0</v>
      </c>
      <c r="R42" s="35">
        <f>SUM(O42:Q42)</f>
        <v>0</v>
      </c>
      <c r="S42" s="35">
        <f>R42+N42+M42</f>
        <v>1296664</v>
      </c>
      <c r="T42" s="35">
        <f>IFERROR(M42/S42,0)*100</f>
        <v>100</v>
      </c>
      <c r="U42" s="35">
        <f>IFERROR(N42/S42,0)*100</f>
        <v>0</v>
      </c>
      <c r="V42" s="35">
        <f>IFERROR(O42/S42,0)*100</f>
        <v>0</v>
      </c>
      <c r="W42" s="36"/>
    </row>
    <row r="43" spans="1:23" s="41" customFormat="1" ht="15" customHeight="1">
      <c r="A43" s="36"/>
      <c r="B43" s="37" t="s">
        <v>4</v>
      </c>
      <c r="C43" s="38" t="s">
        <v>5</v>
      </c>
      <c r="D43" s="38" t="s">
        <v>99</v>
      </c>
      <c r="E43" s="38" t="s">
        <v>21</v>
      </c>
      <c r="F43" s="38" t="s">
        <v>1</v>
      </c>
      <c r="G43" s="38" t="s">
        <v>1</v>
      </c>
      <c r="H43" s="39" t="s">
        <v>17</v>
      </c>
      <c r="I43" s="34">
        <v>890945</v>
      </c>
      <c r="J43" s="34">
        <v>242944</v>
      </c>
      <c r="K43" s="34">
        <v>0</v>
      </c>
      <c r="L43" s="34">
        <v>0</v>
      </c>
      <c r="M43" s="34">
        <f t="shared" si="60"/>
        <v>1133889</v>
      </c>
      <c r="N43" s="35">
        <v>0</v>
      </c>
      <c r="O43" s="35">
        <v>0</v>
      </c>
      <c r="P43" s="35">
        <v>0</v>
      </c>
      <c r="Q43" s="35">
        <v>0</v>
      </c>
      <c r="R43" s="35">
        <f t="shared" ref="R43:R45" si="61">SUM(O43:Q43)</f>
        <v>0</v>
      </c>
      <c r="S43" s="35">
        <f t="shared" ref="S43:S45" si="62">R43+N43+M43</f>
        <v>1133889</v>
      </c>
      <c r="T43" s="35">
        <f t="shared" ref="T43:T45" si="63">IFERROR(M43/S43,0)*100</f>
        <v>100</v>
      </c>
      <c r="U43" s="35">
        <f t="shared" ref="U43:U45" si="64">IFERROR(N43/S43,0)*100</f>
        <v>0</v>
      </c>
      <c r="V43" s="35">
        <f t="shared" ref="V43:V45" si="65">IFERROR(O43/S43,0)*100</f>
        <v>0</v>
      </c>
      <c r="W43" s="36"/>
    </row>
    <row r="44" spans="1:23" s="41" customFormat="1" ht="15" customHeight="1">
      <c r="A44" s="36"/>
      <c r="B44" s="37" t="s">
        <v>4</v>
      </c>
      <c r="C44" s="38" t="s">
        <v>5</v>
      </c>
      <c r="D44" s="38" t="s">
        <v>99</v>
      </c>
      <c r="E44" s="38" t="s">
        <v>21</v>
      </c>
      <c r="F44" s="38" t="s">
        <v>1</v>
      </c>
      <c r="G44" s="38" t="s">
        <v>1</v>
      </c>
      <c r="H44" s="39" t="s">
        <v>18</v>
      </c>
      <c r="I44" s="34">
        <v>1367879.01</v>
      </c>
      <c r="J44" s="34">
        <v>242944</v>
      </c>
      <c r="K44" s="34">
        <v>0</v>
      </c>
      <c r="L44" s="34">
        <v>0</v>
      </c>
      <c r="M44" s="34">
        <f t="shared" si="60"/>
        <v>1610823.01</v>
      </c>
      <c r="N44" s="35">
        <v>0</v>
      </c>
      <c r="O44" s="35">
        <v>0</v>
      </c>
      <c r="P44" s="35">
        <v>0</v>
      </c>
      <c r="Q44" s="35">
        <v>0</v>
      </c>
      <c r="R44" s="35">
        <f t="shared" si="61"/>
        <v>0</v>
      </c>
      <c r="S44" s="35">
        <f t="shared" si="62"/>
        <v>1610823.01</v>
      </c>
      <c r="T44" s="35">
        <f t="shared" si="63"/>
        <v>100</v>
      </c>
      <c r="U44" s="35">
        <f t="shared" si="64"/>
        <v>0</v>
      </c>
      <c r="V44" s="35">
        <f t="shared" si="65"/>
        <v>0</v>
      </c>
      <c r="W44" s="36"/>
    </row>
    <row r="45" spans="1:23" s="41" customFormat="1" ht="15" customHeight="1">
      <c r="A45" s="36"/>
      <c r="B45" s="37" t="s">
        <v>4</v>
      </c>
      <c r="C45" s="38" t="s">
        <v>5</v>
      </c>
      <c r="D45" s="38" t="s">
        <v>99</v>
      </c>
      <c r="E45" s="38" t="s">
        <v>21</v>
      </c>
      <c r="F45" s="38" t="s">
        <v>1</v>
      </c>
      <c r="G45" s="38" t="s">
        <v>1</v>
      </c>
      <c r="H45" s="39" t="s">
        <v>19</v>
      </c>
      <c r="I45" s="34">
        <v>1354741.19</v>
      </c>
      <c r="J45" s="34">
        <v>239091.64</v>
      </c>
      <c r="K45" s="34">
        <v>0</v>
      </c>
      <c r="L45" s="34">
        <v>0</v>
      </c>
      <c r="M45" s="34">
        <f t="shared" si="60"/>
        <v>1593832.83</v>
      </c>
      <c r="N45" s="35">
        <v>0</v>
      </c>
      <c r="O45" s="35">
        <v>0</v>
      </c>
      <c r="P45" s="35">
        <v>0</v>
      </c>
      <c r="Q45" s="35">
        <v>0</v>
      </c>
      <c r="R45" s="35">
        <f t="shared" si="61"/>
        <v>0</v>
      </c>
      <c r="S45" s="35">
        <f t="shared" si="62"/>
        <v>1593832.83</v>
      </c>
      <c r="T45" s="35">
        <f t="shared" si="63"/>
        <v>100</v>
      </c>
      <c r="U45" s="35">
        <f t="shared" si="64"/>
        <v>0</v>
      </c>
      <c r="V45" s="35">
        <f t="shared" si="65"/>
        <v>0</v>
      </c>
      <c r="W45" s="36"/>
    </row>
    <row r="46" spans="1:23" s="41" customFormat="1" ht="15" customHeight="1">
      <c r="A46" s="36"/>
      <c r="B46" s="37" t="s">
        <v>4</v>
      </c>
      <c r="C46" s="38" t="s">
        <v>5</v>
      </c>
      <c r="D46" s="38" t="s">
        <v>99</v>
      </c>
      <c r="E46" s="38" t="s">
        <v>21</v>
      </c>
      <c r="F46" s="38" t="s">
        <v>1</v>
      </c>
      <c r="G46" s="38" t="s">
        <v>1</v>
      </c>
      <c r="H46" s="39" t="s">
        <v>97</v>
      </c>
      <c r="I46" s="34">
        <v>1.4990718253441331</v>
      </c>
      <c r="J46" s="34">
        <v>0.60846237631825406</v>
      </c>
      <c r="K46" s="34">
        <v>0</v>
      </c>
      <c r="L46" s="34">
        <v>0</v>
      </c>
      <c r="M46" s="34">
        <f t="shared" ref="M46" si="66">IFERROR(M45/M42,0)</f>
        <v>1.2291795175928384</v>
      </c>
      <c r="N46" s="34">
        <f t="shared" ref="N46" si="67">IFERROR(N45/N42,0)</f>
        <v>0</v>
      </c>
      <c r="O46" s="34">
        <f t="shared" ref="O46" si="68">IFERROR(O45/O42,0)</f>
        <v>0</v>
      </c>
      <c r="P46" s="34">
        <f t="shared" ref="P46" si="69">IFERROR(P45/P42,0)</f>
        <v>0</v>
      </c>
      <c r="Q46" s="34">
        <f t="shared" ref="Q46" si="70">IFERROR(Q45/Q42,0)</f>
        <v>0</v>
      </c>
      <c r="R46" s="34">
        <f t="shared" ref="R46" si="71">IFERROR(R45/R42,0)</f>
        <v>0</v>
      </c>
      <c r="S46" s="34">
        <f t="shared" ref="S46" si="72">IFERROR(S45/S42,0)</f>
        <v>1.2291795175928384</v>
      </c>
      <c r="T46" s="35"/>
      <c r="U46" s="35"/>
      <c r="V46" s="35"/>
      <c r="W46" s="36"/>
    </row>
    <row r="47" spans="1:23" s="41" customFormat="1" ht="15" customHeight="1">
      <c r="A47" s="36"/>
      <c r="B47" s="37" t="s">
        <v>4</v>
      </c>
      <c r="C47" s="38" t="s">
        <v>5</v>
      </c>
      <c r="D47" s="38" t="s">
        <v>99</v>
      </c>
      <c r="E47" s="38" t="s">
        <v>21</v>
      </c>
      <c r="F47" s="38" t="s">
        <v>1</v>
      </c>
      <c r="G47" s="38" t="s">
        <v>1</v>
      </c>
      <c r="H47" s="39" t="s">
        <v>98</v>
      </c>
      <c r="I47" s="34">
        <v>1.5205665781838384</v>
      </c>
      <c r="J47" s="34">
        <v>0.98414301238145419</v>
      </c>
      <c r="K47" s="34">
        <v>0</v>
      </c>
      <c r="L47" s="34">
        <v>0</v>
      </c>
      <c r="M47" s="34">
        <f t="shared" ref="M47:S47" si="73">IFERROR(M45/M43,0)</f>
        <v>1.4056339112558638</v>
      </c>
      <c r="N47" s="34">
        <f t="shared" si="73"/>
        <v>0</v>
      </c>
      <c r="O47" s="34">
        <f t="shared" si="73"/>
        <v>0</v>
      </c>
      <c r="P47" s="34">
        <f t="shared" si="73"/>
        <v>0</v>
      </c>
      <c r="Q47" s="34">
        <f t="shared" si="73"/>
        <v>0</v>
      </c>
      <c r="R47" s="34">
        <f t="shared" si="73"/>
        <v>0</v>
      </c>
      <c r="S47" s="34">
        <f t="shared" si="73"/>
        <v>1.4056339112558638</v>
      </c>
      <c r="T47" s="35"/>
      <c r="U47" s="35"/>
      <c r="V47" s="35"/>
      <c r="W47" s="36"/>
    </row>
    <row r="48" spans="1:23" s="41" customFormat="1" ht="15" customHeight="1">
      <c r="A48" s="36"/>
      <c r="B48" s="37" t="s">
        <v>1</v>
      </c>
      <c r="C48" s="38" t="s">
        <v>1</v>
      </c>
      <c r="D48" s="38" t="s">
        <v>1</v>
      </c>
      <c r="E48" s="38" t="s">
        <v>1</v>
      </c>
      <c r="F48" s="38" t="s">
        <v>1</v>
      </c>
      <c r="G48" s="38" t="s">
        <v>1</v>
      </c>
      <c r="H48" s="39"/>
      <c r="I48" s="34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6"/>
    </row>
    <row r="49" spans="1:23" s="41" customFormat="1" ht="24" customHeight="1">
      <c r="A49" s="36"/>
      <c r="B49" s="37" t="s">
        <v>4</v>
      </c>
      <c r="C49" s="38" t="s">
        <v>5</v>
      </c>
      <c r="D49" s="38" t="s">
        <v>99</v>
      </c>
      <c r="E49" s="38" t="s">
        <v>21</v>
      </c>
      <c r="F49" s="38" t="s">
        <v>22</v>
      </c>
      <c r="G49" s="38" t="s">
        <v>1</v>
      </c>
      <c r="H49" s="39" t="s">
        <v>102</v>
      </c>
      <c r="I49" s="34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6"/>
    </row>
    <row r="50" spans="1:23" s="41" customFormat="1" ht="15" customHeight="1">
      <c r="A50" s="36"/>
      <c r="B50" s="37" t="s">
        <v>4</v>
      </c>
      <c r="C50" s="38" t="s">
        <v>5</v>
      </c>
      <c r="D50" s="38" t="s">
        <v>99</v>
      </c>
      <c r="E50" s="38" t="s">
        <v>21</v>
      </c>
      <c r="F50" s="38" t="s">
        <v>22</v>
      </c>
      <c r="G50" s="38" t="s">
        <v>1</v>
      </c>
      <c r="H50" s="39" t="s">
        <v>16</v>
      </c>
      <c r="I50" s="34">
        <v>903720</v>
      </c>
      <c r="J50" s="34">
        <v>392944</v>
      </c>
      <c r="K50" s="34">
        <v>0</v>
      </c>
      <c r="L50" s="34">
        <v>0</v>
      </c>
      <c r="M50" s="34">
        <f t="shared" ref="M50:M53" si="74">SUM(I50:L50)</f>
        <v>1296664</v>
      </c>
      <c r="N50" s="35">
        <v>0</v>
      </c>
      <c r="O50" s="35">
        <v>0</v>
      </c>
      <c r="P50" s="35">
        <v>0</v>
      </c>
      <c r="Q50" s="35">
        <v>0</v>
      </c>
      <c r="R50" s="35">
        <f>SUM(O50:Q50)</f>
        <v>0</v>
      </c>
      <c r="S50" s="35">
        <f>R50+N50+M50</f>
        <v>1296664</v>
      </c>
      <c r="T50" s="35">
        <f>IFERROR(M50/S50,0)*100</f>
        <v>100</v>
      </c>
      <c r="U50" s="35">
        <f>IFERROR(N50/S50,0)*100</f>
        <v>0</v>
      </c>
      <c r="V50" s="35">
        <f>IFERROR(O50/S50,0)*100</f>
        <v>0</v>
      </c>
      <c r="W50" s="36"/>
    </row>
    <row r="51" spans="1:23" s="41" customFormat="1" ht="15" customHeight="1">
      <c r="A51" s="36"/>
      <c r="B51" s="37" t="s">
        <v>4</v>
      </c>
      <c r="C51" s="38" t="s">
        <v>5</v>
      </c>
      <c r="D51" s="38" t="s">
        <v>99</v>
      </c>
      <c r="E51" s="38" t="s">
        <v>21</v>
      </c>
      <c r="F51" s="38" t="s">
        <v>22</v>
      </c>
      <c r="G51" s="38" t="s">
        <v>1</v>
      </c>
      <c r="H51" s="39" t="s">
        <v>17</v>
      </c>
      <c r="I51" s="34">
        <v>890945</v>
      </c>
      <c r="J51" s="34">
        <v>242944</v>
      </c>
      <c r="K51" s="34">
        <v>0</v>
      </c>
      <c r="L51" s="34">
        <v>0</v>
      </c>
      <c r="M51" s="34">
        <f t="shared" si="74"/>
        <v>1133889</v>
      </c>
      <c r="N51" s="35">
        <v>0</v>
      </c>
      <c r="O51" s="35">
        <v>0</v>
      </c>
      <c r="P51" s="35">
        <v>0</v>
      </c>
      <c r="Q51" s="35">
        <v>0</v>
      </c>
      <c r="R51" s="35">
        <f t="shared" ref="R51:R53" si="75">SUM(O51:Q51)</f>
        <v>0</v>
      </c>
      <c r="S51" s="35">
        <f t="shared" ref="S51:S53" si="76">R51+N51+M51</f>
        <v>1133889</v>
      </c>
      <c r="T51" s="35">
        <f t="shared" ref="T51:T53" si="77">IFERROR(M51/S51,0)*100</f>
        <v>100</v>
      </c>
      <c r="U51" s="35">
        <f t="shared" ref="U51:U53" si="78">IFERROR(N51/S51,0)*100</f>
        <v>0</v>
      </c>
      <c r="V51" s="35">
        <f t="shared" ref="V51:V53" si="79">IFERROR(O51/S51,0)*100</f>
        <v>0</v>
      </c>
      <c r="W51" s="36"/>
    </row>
    <row r="52" spans="1:23" s="41" customFormat="1" ht="15" customHeight="1">
      <c r="A52" s="36"/>
      <c r="B52" s="37" t="s">
        <v>4</v>
      </c>
      <c r="C52" s="38" t="s">
        <v>5</v>
      </c>
      <c r="D52" s="38" t="s">
        <v>99</v>
      </c>
      <c r="E52" s="38" t="s">
        <v>21</v>
      </c>
      <c r="F52" s="38" t="s">
        <v>22</v>
      </c>
      <c r="G52" s="38" t="s">
        <v>1</v>
      </c>
      <c r="H52" s="39" t="s">
        <v>18</v>
      </c>
      <c r="I52" s="34">
        <v>1367879.01</v>
      </c>
      <c r="J52" s="34">
        <v>242944</v>
      </c>
      <c r="K52" s="34">
        <v>0</v>
      </c>
      <c r="L52" s="34">
        <v>0</v>
      </c>
      <c r="M52" s="34">
        <f t="shared" si="74"/>
        <v>1610823.01</v>
      </c>
      <c r="N52" s="35">
        <v>0</v>
      </c>
      <c r="O52" s="35">
        <v>0</v>
      </c>
      <c r="P52" s="35">
        <v>0</v>
      </c>
      <c r="Q52" s="35">
        <v>0</v>
      </c>
      <c r="R52" s="35">
        <f t="shared" si="75"/>
        <v>0</v>
      </c>
      <c r="S52" s="35">
        <f t="shared" si="76"/>
        <v>1610823.01</v>
      </c>
      <c r="T52" s="35">
        <f t="shared" si="77"/>
        <v>100</v>
      </c>
      <c r="U52" s="35">
        <f t="shared" si="78"/>
        <v>0</v>
      </c>
      <c r="V52" s="35">
        <f t="shared" si="79"/>
        <v>0</v>
      </c>
      <c r="W52" s="36"/>
    </row>
    <row r="53" spans="1:23" s="41" customFormat="1" ht="15" customHeight="1">
      <c r="A53" s="36"/>
      <c r="B53" s="37" t="s">
        <v>4</v>
      </c>
      <c r="C53" s="38" t="s">
        <v>5</v>
      </c>
      <c r="D53" s="38" t="s">
        <v>99</v>
      </c>
      <c r="E53" s="38" t="s">
        <v>21</v>
      </c>
      <c r="F53" s="38" t="s">
        <v>22</v>
      </c>
      <c r="G53" s="38" t="s">
        <v>1</v>
      </c>
      <c r="H53" s="39" t="s">
        <v>19</v>
      </c>
      <c r="I53" s="34">
        <v>1354741.19</v>
      </c>
      <c r="J53" s="34">
        <v>239091.64</v>
      </c>
      <c r="K53" s="34">
        <v>0</v>
      </c>
      <c r="L53" s="34">
        <v>0</v>
      </c>
      <c r="M53" s="34">
        <f t="shared" si="74"/>
        <v>1593832.83</v>
      </c>
      <c r="N53" s="35">
        <v>0</v>
      </c>
      <c r="O53" s="35">
        <v>0</v>
      </c>
      <c r="P53" s="35">
        <v>0</v>
      </c>
      <c r="Q53" s="35">
        <v>0</v>
      </c>
      <c r="R53" s="35">
        <f t="shared" si="75"/>
        <v>0</v>
      </c>
      <c r="S53" s="35">
        <f t="shared" si="76"/>
        <v>1593832.83</v>
      </c>
      <c r="T53" s="35">
        <f t="shared" si="77"/>
        <v>100</v>
      </c>
      <c r="U53" s="35">
        <f t="shared" si="78"/>
        <v>0</v>
      </c>
      <c r="V53" s="35">
        <f t="shared" si="79"/>
        <v>0</v>
      </c>
      <c r="W53" s="36"/>
    </row>
    <row r="54" spans="1:23" s="41" customFormat="1" ht="15" customHeight="1">
      <c r="A54" s="36"/>
      <c r="B54" s="37" t="s">
        <v>4</v>
      </c>
      <c r="C54" s="38" t="s">
        <v>5</v>
      </c>
      <c r="D54" s="38" t="s">
        <v>99</v>
      </c>
      <c r="E54" s="38" t="s">
        <v>21</v>
      </c>
      <c r="F54" s="38" t="s">
        <v>22</v>
      </c>
      <c r="G54" s="38" t="s">
        <v>1</v>
      </c>
      <c r="H54" s="39" t="s">
        <v>97</v>
      </c>
      <c r="I54" s="34">
        <v>1.4990718253441331</v>
      </c>
      <c r="J54" s="34">
        <v>0.60846237631825406</v>
      </c>
      <c r="K54" s="34">
        <v>0</v>
      </c>
      <c r="L54" s="34">
        <v>0</v>
      </c>
      <c r="M54" s="34">
        <f t="shared" ref="M54" si="80">IFERROR(M53/M50,0)</f>
        <v>1.2291795175928384</v>
      </c>
      <c r="N54" s="34">
        <f t="shared" ref="N54" si="81">IFERROR(N53/N50,0)</f>
        <v>0</v>
      </c>
      <c r="O54" s="34">
        <f t="shared" ref="O54" si="82">IFERROR(O53/O50,0)</f>
        <v>0</v>
      </c>
      <c r="P54" s="34">
        <f t="shared" ref="P54" si="83">IFERROR(P53/P50,0)</f>
        <v>0</v>
      </c>
      <c r="Q54" s="34">
        <f t="shared" ref="Q54" si="84">IFERROR(Q53/Q50,0)</f>
        <v>0</v>
      </c>
      <c r="R54" s="34">
        <f t="shared" ref="R54" si="85">IFERROR(R53/R50,0)</f>
        <v>0</v>
      </c>
      <c r="S54" s="34">
        <f t="shared" ref="S54" si="86">IFERROR(S53/S50,0)</f>
        <v>1.2291795175928384</v>
      </c>
      <c r="T54" s="35"/>
      <c r="U54" s="35"/>
      <c r="V54" s="35"/>
      <c r="W54" s="36"/>
    </row>
    <row r="55" spans="1:23" s="41" customFormat="1" ht="15" customHeight="1">
      <c r="A55" s="36"/>
      <c r="B55" s="37" t="s">
        <v>4</v>
      </c>
      <c r="C55" s="38" t="s">
        <v>5</v>
      </c>
      <c r="D55" s="38" t="s">
        <v>99</v>
      </c>
      <c r="E55" s="38" t="s">
        <v>21</v>
      </c>
      <c r="F55" s="38" t="s">
        <v>22</v>
      </c>
      <c r="G55" s="38" t="s">
        <v>1</v>
      </c>
      <c r="H55" s="39" t="s">
        <v>98</v>
      </c>
      <c r="I55" s="34">
        <v>1.5205665781838384</v>
      </c>
      <c r="J55" s="34">
        <v>0.98414301238145419</v>
      </c>
      <c r="K55" s="34">
        <v>0</v>
      </c>
      <c r="L55" s="34">
        <v>0</v>
      </c>
      <c r="M55" s="34">
        <f t="shared" ref="M55:S55" si="87">IFERROR(M53/M51,0)</f>
        <v>1.4056339112558638</v>
      </c>
      <c r="N55" s="34">
        <f t="shared" si="87"/>
        <v>0</v>
      </c>
      <c r="O55" s="34">
        <f t="shared" si="87"/>
        <v>0</v>
      </c>
      <c r="P55" s="34">
        <f t="shared" si="87"/>
        <v>0</v>
      </c>
      <c r="Q55" s="34">
        <f t="shared" si="87"/>
        <v>0</v>
      </c>
      <c r="R55" s="34">
        <f t="shared" si="87"/>
        <v>0</v>
      </c>
      <c r="S55" s="34">
        <f t="shared" si="87"/>
        <v>1.4056339112558638</v>
      </c>
      <c r="T55" s="35"/>
      <c r="U55" s="35"/>
      <c r="V55" s="35"/>
      <c r="W55" s="36"/>
    </row>
    <row r="56" spans="1:23" s="41" customFormat="1" ht="15" customHeight="1">
      <c r="A56" s="36"/>
      <c r="B56" s="37" t="s">
        <v>1</v>
      </c>
      <c r="C56" s="38" t="s">
        <v>1</v>
      </c>
      <c r="D56" s="38" t="s">
        <v>1</v>
      </c>
      <c r="E56" s="38" t="s">
        <v>1</v>
      </c>
      <c r="F56" s="38" t="s">
        <v>1</v>
      </c>
      <c r="G56" s="38" t="s">
        <v>1</v>
      </c>
      <c r="H56" s="39"/>
      <c r="I56" s="34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6"/>
    </row>
    <row r="57" spans="1:23" s="41" customFormat="1" ht="24" customHeight="1">
      <c r="A57" s="36"/>
      <c r="B57" s="37" t="s">
        <v>4</v>
      </c>
      <c r="C57" s="38" t="s">
        <v>5</v>
      </c>
      <c r="D57" s="38" t="s">
        <v>99</v>
      </c>
      <c r="E57" s="38" t="s">
        <v>21</v>
      </c>
      <c r="F57" s="38" t="s">
        <v>22</v>
      </c>
      <c r="G57" s="38" t="s">
        <v>130</v>
      </c>
      <c r="H57" s="39" t="s">
        <v>131</v>
      </c>
      <c r="I57" s="34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6"/>
    </row>
    <row r="58" spans="1:23" s="41" customFormat="1" ht="15" customHeight="1">
      <c r="A58" s="36"/>
      <c r="B58" s="37" t="s">
        <v>4</v>
      </c>
      <c r="C58" s="38" t="s">
        <v>5</v>
      </c>
      <c r="D58" s="38" t="s">
        <v>99</v>
      </c>
      <c r="E58" s="38" t="s">
        <v>21</v>
      </c>
      <c r="F58" s="38" t="s">
        <v>22</v>
      </c>
      <c r="G58" s="38" t="s">
        <v>130</v>
      </c>
      <c r="H58" s="39" t="s">
        <v>16</v>
      </c>
      <c r="I58" s="34">
        <v>903720</v>
      </c>
      <c r="J58" s="35">
        <v>392944</v>
      </c>
      <c r="K58" s="35">
        <v>0</v>
      </c>
      <c r="L58" s="35">
        <v>0</v>
      </c>
      <c r="M58" s="34">
        <f t="shared" ref="M58:M61" si="88">SUM(I58:L58)</f>
        <v>1296664</v>
      </c>
      <c r="N58" s="35">
        <v>0</v>
      </c>
      <c r="O58" s="35">
        <v>0</v>
      </c>
      <c r="P58" s="35">
        <v>0</v>
      </c>
      <c r="Q58" s="35">
        <v>0</v>
      </c>
      <c r="R58" s="35">
        <f>SUM(O58:Q58)</f>
        <v>0</v>
      </c>
      <c r="S58" s="35">
        <f>R58+N58+M58</f>
        <v>1296664</v>
      </c>
      <c r="T58" s="35">
        <f>IFERROR(M58/S58,0)*100</f>
        <v>100</v>
      </c>
      <c r="U58" s="35">
        <f>IFERROR(N58/S58,0)*100</f>
        <v>0</v>
      </c>
      <c r="V58" s="35">
        <f>IFERROR(O58/S58,0)*100</f>
        <v>0</v>
      </c>
      <c r="W58" s="36"/>
    </row>
    <row r="59" spans="1:23" s="41" customFormat="1" ht="15" customHeight="1">
      <c r="A59" s="36"/>
      <c r="B59" s="37" t="s">
        <v>4</v>
      </c>
      <c r="C59" s="38" t="s">
        <v>5</v>
      </c>
      <c r="D59" s="38" t="s">
        <v>99</v>
      </c>
      <c r="E59" s="38" t="s">
        <v>21</v>
      </c>
      <c r="F59" s="38" t="s">
        <v>22</v>
      </c>
      <c r="G59" s="38" t="s">
        <v>130</v>
      </c>
      <c r="H59" s="39" t="s">
        <v>17</v>
      </c>
      <c r="I59" s="34">
        <v>890945</v>
      </c>
      <c r="J59" s="35">
        <v>242944</v>
      </c>
      <c r="K59" s="35">
        <v>0</v>
      </c>
      <c r="L59" s="35">
        <v>0</v>
      </c>
      <c r="M59" s="34">
        <f t="shared" si="88"/>
        <v>1133889</v>
      </c>
      <c r="N59" s="35">
        <v>0</v>
      </c>
      <c r="O59" s="35">
        <v>0</v>
      </c>
      <c r="P59" s="35">
        <v>0</v>
      </c>
      <c r="Q59" s="35">
        <v>0</v>
      </c>
      <c r="R59" s="35">
        <f t="shared" ref="R59:R61" si="89">SUM(O59:Q59)</f>
        <v>0</v>
      </c>
      <c r="S59" s="35">
        <f t="shared" ref="S59:S61" si="90">R59+N59+M59</f>
        <v>1133889</v>
      </c>
      <c r="T59" s="35">
        <f t="shared" ref="T59:T61" si="91">IFERROR(M59/S59,0)*100</f>
        <v>100</v>
      </c>
      <c r="U59" s="35">
        <f t="shared" ref="U59:U61" si="92">IFERROR(N59/S59,0)*100</f>
        <v>0</v>
      </c>
      <c r="V59" s="35">
        <f t="shared" ref="V59:V61" si="93">IFERROR(O59/S59,0)*100</f>
        <v>0</v>
      </c>
      <c r="W59" s="36"/>
    </row>
    <row r="60" spans="1:23" s="41" customFormat="1" ht="15" customHeight="1">
      <c r="A60" s="36"/>
      <c r="B60" s="37" t="s">
        <v>4</v>
      </c>
      <c r="C60" s="38" t="s">
        <v>5</v>
      </c>
      <c r="D60" s="38" t="s">
        <v>99</v>
      </c>
      <c r="E60" s="38" t="s">
        <v>21</v>
      </c>
      <c r="F60" s="38" t="s">
        <v>22</v>
      </c>
      <c r="G60" s="38" t="s">
        <v>130</v>
      </c>
      <c r="H60" s="39" t="s">
        <v>18</v>
      </c>
      <c r="I60" s="34">
        <v>1367879.01</v>
      </c>
      <c r="J60" s="35">
        <v>242944</v>
      </c>
      <c r="K60" s="35">
        <v>0</v>
      </c>
      <c r="L60" s="35">
        <v>0</v>
      </c>
      <c r="M60" s="34">
        <f t="shared" si="88"/>
        <v>1610823.01</v>
      </c>
      <c r="N60" s="35">
        <v>0</v>
      </c>
      <c r="O60" s="35">
        <v>0</v>
      </c>
      <c r="P60" s="35">
        <v>0</v>
      </c>
      <c r="Q60" s="35">
        <v>0</v>
      </c>
      <c r="R60" s="35">
        <f t="shared" si="89"/>
        <v>0</v>
      </c>
      <c r="S60" s="35">
        <f t="shared" si="90"/>
        <v>1610823.01</v>
      </c>
      <c r="T60" s="35">
        <f t="shared" si="91"/>
        <v>100</v>
      </c>
      <c r="U60" s="35">
        <f t="shared" si="92"/>
        <v>0</v>
      </c>
      <c r="V60" s="35">
        <f t="shared" si="93"/>
        <v>0</v>
      </c>
      <c r="W60" s="36"/>
    </row>
    <row r="61" spans="1:23" s="41" customFormat="1" ht="15" customHeight="1">
      <c r="A61" s="36"/>
      <c r="B61" s="37" t="s">
        <v>4</v>
      </c>
      <c r="C61" s="38" t="s">
        <v>5</v>
      </c>
      <c r="D61" s="38" t="s">
        <v>99</v>
      </c>
      <c r="E61" s="38" t="s">
        <v>21</v>
      </c>
      <c r="F61" s="38" t="s">
        <v>22</v>
      </c>
      <c r="G61" s="38" t="s">
        <v>130</v>
      </c>
      <c r="H61" s="39" t="s">
        <v>19</v>
      </c>
      <c r="I61" s="34">
        <v>1354741.19</v>
      </c>
      <c r="J61" s="35">
        <v>239091.64</v>
      </c>
      <c r="K61" s="35">
        <v>0</v>
      </c>
      <c r="L61" s="35">
        <v>0</v>
      </c>
      <c r="M61" s="34">
        <f t="shared" si="88"/>
        <v>1593832.83</v>
      </c>
      <c r="N61" s="35">
        <v>0</v>
      </c>
      <c r="O61" s="35">
        <v>0</v>
      </c>
      <c r="P61" s="35">
        <v>0</v>
      </c>
      <c r="Q61" s="35">
        <v>0</v>
      </c>
      <c r="R61" s="35">
        <f t="shared" si="89"/>
        <v>0</v>
      </c>
      <c r="S61" s="35">
        <f t="shared" si="90"/>
        <v>1593832.83</v>
      </c>
      <c r="T61" s="35">
        <f t="shared" si="91"/>
        <v>100</v>
      </c>
      <c r="U61" s="35">
        <f t="shared" si="92"/>
        <v>0</v>
      </c>
      <c r="V61" s="35">
        <f t="shared" si="93"/>
        <v>0</v>
      </c>
      <c r="W61" s="36"/>
    </row>
    <row r="62" spans="1:23" s="41" customFormat="1" ht="15" customHeight="1">
      <c r="A62" s="36"/>
      <c r="B62" s="37" t="s">
        <v>4</v>
      </c>
      <c r="C62" s="38" t="s">
        <v>5</v>
      </c>
      <c r="D62" s="38" t="s">
        <v>99</v>
      </c>
      <c r="E62" s="38" t="s">
        <v>21</v>
      </c>
      <c r="F62" s="38" t="s">
        <v>22</v>
      </c>
      <c r="G62" s="38" t="s">
        <v>130</v>
      </c>
      <c r="H62" s="39" t="s">
        <v>97</v>
      </c>
      <c r="I62" s="34">
        <v>1.4990718253441331</v>
      </c>
      <c r="J62" s="34">
        <v>0.60846237631825406</v>
      </c>
      <c r="K62" s="34">
        <v>0</v>
      </c>
      <c r="L62" s="34">
        <v>0</v>
      </c>
      <c r="M62" s="34">
        <f t="shared" ref="M62" si="94">IFERROR(M61/M58,0)</f>
        <v>1.2291795175928384</v>
      </c>
      <c r="N62" s="34">
        <f t="shared" ref="N62" si="95">IFERROR(N61/N58,0)</f>
        <v>0</v>
      </c>
      <c r="O62" s="34">
        <f t="shared" ref="O62" si="96">IFERROR(O61/O58,0)</f>
        <v>0</v>
      </c>
      <c r="P62" s="34">
        <f t="shared" ref="P62" si="97">IFERROR(P61/P58,0)</f>
        <v>0</v>
      </c>
      <c r="Q62" s="34">
        <f t="shared" ref="Q62" si="98">IFERROR(Q61/Q58,0)</f>
        <v>0</v>
      </c>
      <c r="R62" s="34">
        <f t="shared" ref="R62" si="99">IFERROR(R61/R58,0)</f>
        <v>0</v>
      </c>
      <c r="S62" s="34">
        <f t="shared" ref="S62" si="100">IFERROR(S61/S58,0)</f>
        <v>1.2291795175928384</v>
      </c>
      <c r="T62" s="35"/>
      <c r="U62" s="35"/>
      <c r="V62" s="35"/>
      <c r="W62" s="36"/>
    </row>
    <row r="63" spans="1:23" s="41" customFormat="1" ht="15" customHeight="1">
      <c r="A63" s="36"/>
      <c r="B63" s="37" t="s">
        <v>4</v>
      </c>
      <c r="C63" s="38" t="s">
        <v>5</v>
      </c>
      <c r="D63" s="38" t="s">
        <v>99</v>
      </c>
      <c r="E63" s="38" t="s">
        <v>21</v>
      </c>
      <c r="F63" s="38" t="s">
        <v>22</v>
      </c>
      <c r="G63" s="38" t="s">
        <v>130</v>
      </c>
      <c r="H63" s="39" t="s">
        <v>98</v>
      </c>
      <c r="I63" s="34">
        <v>1.5205665781838384</v>
      </c>
      <c r="J63" s="34">
        <v>0.98414301238145419</v>
      </c>
      <c r="K63" s="34">
        <v>0</v>
      </c>
      <c r="L63" s="34">
        <v>0</v>
      </c>
      <c r="M63" s="34">
        <f t="shared" ref="M63:S63" si="101">IFERROR(M61/M59,0)</f>
        <v>1.4056339112558638</v>
      </c>
      <c r="N63" s="34">
        <f t="shared" si="101"/>
        <v>0</v>
      </c>
      <c r="O63" s="34">
        <f t="shared" si="101"/>
        <v>0</v>
      </c>
      <c r="P63" s="34">
        <f t="shared" si="101"/>
        <v>0</v>
      </c>
      <c r="Q63" s="34">
        <f t="shared" si="101"/>
        <v>0</v>
      </c>
      <c r="R63" s="34">
        <f t="shared" si="101"/>
        <v>0</v>
      </c>
      <c r="S63" s="34">
        <f t="shared" si="101"/>
        <v>1.4056339112558638</v>
      </c>
      <c r="T63" s="35"/>
      <c r="U63" s="35"/>
      <c r="V63" s="35"/>
      <c r="W63" s="36"/>
    </row>
    <row r="64" spans="1:23" s="41" customFormat="1" ht="15" customHeight="1">
      <c r="A64" s="36"/>
      <c r="B64" s="37" t="s">
        <v>1</v>
      </c>
      <c r="C64" s="38" t="s">
        <v>1</v>
      </c>
      <c r="D64" s="38" t="s">
        <v>1</v>
      </c>
      <c r="E64" s="38" t="s">
        <v>1</v>
      </c>
      <c r="F64" s="38" t="s">
        <v>1</v>
      </c>
      <c r="G64" s="38" t="s">
        <v>1</v>
      </c>
      <c r="H64" s="39"/>
      <c r="I64" s="34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6"/>
    </row>
    <row r="65" spans="1:23" s="41" customFormat="1" ht="18" customHeight="1">
      <c r="A65" s="36"/>
      <c r="B65" s="37" t="s">
        <v>57</v>
      </c>
      <c r="C65" s="38" t="s">
        <v>1</v>
      </c>
      <c r="D65" s="38" t="s">
        <v>1</v>
      </c>
      <c r="E65" s="38" t="s">
        <v>1</v>
      </c>
      <c r="F65" s="38" t="s">
        <v>1</v>
      </c>
      <c r="G65" s="38" t="s">
        <v>1</v>
      </c>
      <c r="H65" s="39" t="s">
        <v>88</v>
      </c>
      <c r="I65" s="34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6"/>
    </row>
    <row r="66" spans="1:23" s="41" customFormat="1" ht="15" customHeight="1">
      <c r="A66" s="36"/>
      <c r="B66" s="37" t="s">
        <v>57</v>
      </c>
      <c r="C66" s="38" t="s">
        <v>1</v>
      </c>
      <c r="D66" s="38" t="s">
        <v>1</v>
      </c>
      <c r="E66" s="38" t="s">
        <v>1</v>
      </c>
      <c r="F66" s="38" t="s">
        <v>1</v>
      </c>
      <c r="G66" s="38" t="s">
        <v>1</v>
      </c>
      <c r="H66" s="39" t="s">
        <v>16</v>
      </c>
      <c r="I66" s="34">
        <v>296503993</v>
      </c>
      <c r="J66" s="34">
        <v>346591310</v>
      </c>
      <c r="K66" s="34">
        <v>0</v>
      </c>
      <c r="L66" s="34">
        <v>45171</v>
      </c>
      <c r="M66" s="34">
        <f t="shared" ref="M66:M69" si="102">SUM(I66:L66)</f>
        <v>643140474</v>
      </c>
      <c r="N66" s="35">
        <v>0</v>
      </c>
      <c r="O66" s="35">
        <v>0</v>
      </c>
      <c r="P66" s="35">
        <v>0</v>
      </c>
      <c r="Q66" s="35">
        <v>0</v>
      </c>
      <c r="R66" s="35">
        <f>SUM(O66:Q66)</f>
        <v>0</v>
      </c>
      <c r="S66" s="35">
        <f>R66+N66+M66</f>
        <v>643140474</v>
      </c>
      <c r="T66" s="35">
        <f>IFERROR(M66/S66,0)*100</f>
        <v>100</v>
      </c>
      <c r="U66" s="35">
        <f>IFERROR(N66/S66,0)*100</f>
        <v>0</v>
      </c>
      <c r="V66" s="35">
        <f>IFERROR(O66/S66,0)*100</f>
        <v>0</v>
      </c>
      <c r="W66" s="36"/>
    </row>
    <row r="67" spans="1:23" s="41" customFormat="1" ht="15" customHeight="1">
      <c r="A67" s="36"/>
      <c r="B67" s="37" t="s">
        <v>57</v>
      </c>
      <c r="C67" s="38" t="s">
        <v>1</v>
      </c>
      <c r="D67" s="38" t="s">
        <v>1</v>
      </c>
      <c r="E67" s="38" t="s">
        <v>1</v>
      </c>
      <c r="F67" s="38" t="s">
        <v>1</v>
      </c>
      <c r="G67" s="38" t="s">
        <v>1</v>
      </c>
      <c r="H67" s="39" t="s">
        <v>17</v>
      </c>
      <c r="I67" s="34">
        <v>279262465.94</v>
      </c>
      <c r="J67" s="34">
        <v>334353856.64999998</v>
      </c>
      <c r="K67" s="34">
        <v>0</v>
      </c>
      <c r="L67" s="34">
        <v>7000</v>
      </c>
      <c r="M67" s="34">
        <f t="shared" si="102"/>
        <v>613623322.58999991</v>
      </c>
      <c r="N67" s="35">
        <v>0</v>
      </c>
      <c r="O67" s="35">
        <v>0</v>
      </c>
      <c r="P67" s="35">
        <v>0</v>
      </c>
      <c r="Q67" s="35">
        <v>0</v>
      </c>
      <c r="R67" s="35">
        <f t="shared" ref="R67:R69" si="103">SUM(O67:Q67)</f>
        <v>0</v>
      </c>
      <c r="S67" s="35">
        <f t="shared" ref="S67:S69" si="104">R67+N67+M67</f>
        <v>613623322.58999991</v>
      </c>
      <c r="T67" s="35">
        <f t="shared" ref="T67:T69" si="105">IFERROR(M67/S67,0)*100</f>
        <v>100</v>
      </c>
      <c r="U67" s="35">
        <f t="shared" ref="U67:U69" si="106">IFERROR(N67/S67,0)*100</f>
        <v>0</v>
      </c>
      <c r="V67" s="35">
        <f t="shared" ref="V67:V69" si="107">IFERROR(O67/S67,0)*100</f>
        <v>0</v>
      </c>
      <c r="W67" s="36"/>
    </row>
    <row r="68" spans="1:23" s="41" customFormat="1" ht="15" customHeight="1">
      <c r="A68" s="36"/>
      <c r="B68" s="37" t="s">
        <v>57</v>
      </c>
      <c r="C68" s="38" t="s">
        <v>1</v>
      </c>
      <c r="D68" s="38" t="s">
        <v>1</v>
      </c>
      <c r="E68" s="38" t="s">
        <v>1</v>
      </c>
      <c r="F68" s="38" t="s">
        <v>1</v>
      </c>
      <c r="G68" s="38" t="s">
        <v>1</v>
      </c>
      <c r="H68" s="39" t="s">
        <v>18</v>
      </c>
      <c r="I68" s="34">
        <v>295381162.92000002</v>
      </c>
      <c r="J68" s="34">
        <v>326147830.36000001</v>
      </c>
      <c r="K68" s="34">
        <v>0</v>
      </c>
      <c r="L68" s="34">
        <v>302706.27</v>
      </c>
      <c r="M68" s="34">
        <f t="shared" si="102"/>
        <v>621831699.54999995</v>
      </c>
      <c r="N68" s="35">
        <v>0</v>
      </c>
      <c r="O68" s="35">
        <v>0</v>
      </c>
      <c r="P68" s="35">
        <v>0</v>
      </c>
      <c r="Q68" s="35">
        <v>0</v>
      </c>
      <c r="R68" s="35">
        <f t="shared" si="103"/>
        <v>0</v>
      </c>
      <c r="S68" s="35">
        <f t="shared" si="104"/>
        <v>621831699.54999995</v>
      </c>
      <c r="T68" s="35">
        <f t="shared" si="105"/>
        <v>100</v>
      </c>
      <c r="U68" s="35">
        <f t="shared" si="106"/>
        <v>0</v>
      </c>
      <c r="V68" s="35">
        <f t="shared" si="107"/>
        <v>0</v>
      </c>
      <c r="W68" s="36"/>
    </row>
    <row r="69" spans="1:23" s="41" customFormat="1" ht="15" customHeight="1">
      <c r="A69" s="36"/>
      <c r="B69" s="37" t="s">
        <v>57</v>
      </c>
      <c r="C69" s="38" t="s">
        <v>1</v>
      </c>
      <c r="D69" s="38" t="s">
        <v>1</v>
      </c>
      <c r="E69" s="38" t="s">
        <v>1</v>
      </c>
      <c r="F69" s="38" t="s">
        <v>1</v>
      </c>
      <c r="G69" s="38" t="s">
        <v>1</v>
      </c>
      <c r="H69" s="39" t="s">
        <v>19</v>
      </c>
      <c r="I69" s="34">
        <v>287865329.18000001</v>
      </c>
      <c r="J69" s="34">
        <v>259326130.66999999</v>
      </c>
      <c r="K69" s="34">
        <v>0</v>
      </c>
      <c r="L69" s="34">
        <v>298619.19</v>
      </c>
      <c r="M69" s="34">
        <f t="shared" si="102"/>
        <v>547490079.04000008</v>
      </c>
      <c r="N69" s="35">
        <v>0</v>
      </c>
      <c r="O69" s="35">
        <v>0</v>
      </c>
      <c r="P69" s="35">
        <v>0</v>
      </c>
      <c r="Q69" s="35">
        <v>0</v>
      </c>
      <c r="R69" s="35">
        <f t="shared" si="103"/>
        <v>0</v>
      </c>
      <c r="S69" s="35">
        <f t="shared" si="104"/>
        <v>547490079.04000008</v>
      </c>
      <c r="T69" s="35">
        <f t="shared" si="105"/>
        <v>100</v>
      </c>
      <c r="U69" s="35">
        <f t="shared" si="106"/>
        <v>0</v>
      </c>
      <c r="V69" s="35">
        <f t="shared" si="107"/>
        <v>0</v>
      </c>
      <c r="W69" s="36"/>
    </row>
    <row r="70" spans="1:23" s="41" customFormat="1" ht="15" customHeight="1">
      <c r="A70" s="36"/>
      <c r="B70" s="37" t="s">
        <v>57</v>
      </c>
      <c r="C70" s="38" t="s">
        <v>1</v>
      </c>
      <c r="D70" s="38" t="s">
        <v>1</v>
      </c>
      <c r="E70" s="38" t="s">
        <v>1</v>
      </c>
      <c r="F70" s="38" t="s">
        <v>1</v>
      </c>
      <c r="G70" s="38" t="s">
        <v>1</v>
      </c>
      <c r="H70" s="39" t="s">
        <v>97</v>
      </c>
      <c r="I70" s="34">
        <v>0.97086493260143047</v>
      </c>
      <c r="J70" s="34">
        <v>0.74821879022298621</v>
      </c>
      <c r="K70" s="34">
        <v>0</v>
      </c>
      <c r="L70" s="34">
        <v>6.6108607292289303</v>
      </c>
      <c r="M70" s="34">
        <f t="shared" ref="M70" si="108">IFERROR(M69/M66,0)</f>
        <v>0.85127604492825015</v>
      </c>
      <c r="N70" s="34">
        <f t="shared" ref="N70" si="109">IFERROR(N69/N66,0)</f>
        <v>0</v>
      </c>
      <c r="O70" s="34">
        <f t="shared" ref="O70" si="110">IFERROR(O69/O66,0)</f>
        <v>0</v>
      </c>
      <c r="P70" s="34">
        <f t="shared" ref="P70" si="111">IFERROR(P69/P66,0)</f>
        <v>0</v>
      </c>
      <c r="Q70" s="34">
        <f t="shared" ref="Q70" si="112">IFERROR(Q69/Q66,0)</f>
        <v>0</v>
      </c>
      <c r="R70" s="34">
        <f t="shared" ref="R70" si="113">IFERROR(R69/R66,0)</f>
        <v>0</v>
      </c>
      <c r="S70" s="34">
        <f t="shared" ref="S70" si="114">IFERROR(S69/S66,0)</f>
        <v>0.85127604492825015</v>
      </c>
      <c r="T70" s="35"/>
      <c r="U70" s="35"/>
      <c r="V70" s="35"/>
      <c r="W70" s="36"/>
    </row>
    <row r="71" spans="1:23" s="41" customFormat="1" ht="15" customHeight="1">
      <c r="A71" s="36"/>
      <c r="B71" s="37" t="s">
        <v>57</v>
      </c>
      <c r="C71" s="38" t="s">
        <v>1</v>
      </c>
      <c r="D71" s="38" t="s">
        <v>1</v>
      </c>
      <c r="E71" s="38" t="s">
        <v>1</v>
      </c>
      <c r="F71" s="38" t="s">
        <v>1</v>
      </c>
      <c r="G71" s="38" t="s">
        <v>1</v>
      </c>
      <c r="H71" s="39" t="s">
        <v>98</v>
      </c>
      <c r="I71" s="34">
        <v>1.0308056552141467</v>
      </c>
      <c r="J71" s="34">
        <v>0.77560382664125016</v>
      </c>
      <c r="K71" s="34">
        <v>0</v>
      </c>
      <c r="L71" s="34">
        <v>42.659884285714284</v>
      </c>
      <c r="M71" s="34">
        <f t="shared" ref="M71:S71" si="115">IFERROR(M69/M67,0)</f>
        <v>0.89222501636531248</v>
      </c>
      <c r="N71" s="34">
        <f t="shared" si="115"/>
        <v>0</v>
      </c>
      <c r="O71" s="34">
        <f t="shared" si="115"/>
        <v>0</v>
      </c>
      <c r="P71" s="34">
        <f t="shared" si="115"/>
        <v>0</v>
      </c>
      <c r="Q71" s="34">
        <f t="shared" si="115"/>
        <v>0</v>
      </c>
      <c r="R71" s="34">
        <f t="shared" si="115"/>
        <v>0</v>
      </c>
      <c r="S71" s="34">
        <f t="shared" si="115"/>
        <v>0.89222501636531248</v>
      </c>
      <c r="T71" s="35"/>
      <c r="U71" s="35"/>
      <c r="V71" s="35"/>
      <c r="W71" s="36"/>
    </row>
    <row r="72" spans="1:23" s="41" customFormat="1" ht="15" customHeight="1">
      <c r="A72" s="36"/>
      <c r="B72" s="37" t="s">
        <v>1</v>
      </c>
      <c r="C72" s="38" t="s">
        <v>1</v>
      </c>
      <c r="D72" s="38" t="s">
        <v>1</v>
      </c>
      <c r="E72" s="38" t="s">
        <v>1</v>
      </c>
      <c r="F72" s="38" t="s">
        <v>1</v>
      </c>
      <c r="G72" s="38" t="s">
        <v>1</v>
      </c>
      <c r="H72" s="39"/>
      <c r="I72" s="34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6"/>
    </row>
    <row r="73" spans="1:23" s="41" customFormat="1" ht="18" customHeight="1">
      <c r="A73" s="36"/>
      <c r="B73" s="37" t="s">
        <v>57</v>
      </c>
      <c r="C73" s="38" t="s">
        <v>5</v>
      </c>
      <c r="D73" s="38" t="s">
        <v>1</v>
      </c>
      <c r="E73" s="38" t="s">
        <v>1</v>
      </c>
      <c r="F73" s="38" t="s">
        <v>1</v>
      </c>
      <c r="G73" s="38" t="s">
        <v>1</v>
      </c>
      <c r="H73" s="39" t="s">
        <v>90</v>
      </c>
      <c r="I73" s="34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6"/>
    </row>
    <row r="74" spans="1:23" s="41" customFormat="1" ht="15" customHeight="1">
      <c r="A74" s="36"/>
      <c r="B74" s="37" t="s">
        <v>57</v>
      </c>
      <c r="C74" s="38" t="s">
        <v>5</v>
      </c>
      <c r="D74" s="38" t="s">
        <v>1</v>
      </c>
      <c r="E74" s="38" t="s">
        <v>1</v>
      </c>
      <c r="F74" s="38" t="s">
        <v>1</v>
      </c>
      <c r="G74" s="38" t="s">
        <v>1</v>
      </c>
      <c r="H74" s="39" t="s">
        <v>16</v>
      </c>
      <c r="I74" s="34">
        <v>296503993</v>
      </c>
      <c r="J74" s="34">
        <v>346591310</v>
      </c>
      <c r="K74" s="34">
        <v>0</v>
      </c>
      <c r="L74" s="34">
        <v>45171</v>
      </c>
      <c r="M74" s="34">
        <f t="shared" ref="M74:M77" si="116">SUM(I74:L74)</f>
        <v>643140474</v>
      </c>
      <c r="N74" s="35">
        <v>0</v>
      </c>
      <c r="O74" s="35">
        <v>0</v>
      </c>
      <c r="P74" s="35">
        <v>0</v>
      </c>
      <c r="Q74" s="35">
        <v>0</v>
      </c>
      <c r="R74" s="35">
        <f>SUM(O74:Q74)</f>
        <v>0</v>
      </c>
      <c r="S74" s="35">
        <f>R74+N74+M74</f>
        <v>643140474</v>
      </c>
      <c r="T74" s="35">
        <f>IFERROR(M74/S74,0)*100</f>
        <v>100</v>
      </c>
      <c r="U74" s="35">
        <f>IFERROR(N74/S74,0)*100</f>
        <v>0</v>
      </c>
      <c r="V74" s="35">
        <f>IFERROR(O74/S74,0)*100</f>
        <v>0</v>
      </c>
      <c r="W74" s="36"/>
    </row>
    <row r="75" spans="1:23" s="41" customFormat="1" ht="15" customHeight="1">
      <c r="A75" s="36"/>
      <c r="B75" s="37" t="s">
        <v>57</v>
      </c>
      <c r="C75" s="38" t="s">
        <v>5</v>
      </c>
      <c r="D75" s="38" t="s">
        <v>1</v>
      </c>
      <c r="E75" s="38" t="s">
        <v>1</v>
      </c>
      <c r="F75" s="38" t="s">
        <v>1</v>
      </c>
      <c r="G75" s="38" t="s">
        <v>1</v>
      </c>
      <c r="H75" s="39" t="s">
        <v>17</v>
      </c>
      <c r="I75" s="34">
        <v>279262465.94</v>
      </c>
      <c r="J75" s="34">
        <v>334353856.64999998</v>
      </c>
      <c r="K75" s="34">
        <v>0</v>
      </c>
      <c r="L75" s="34">
        <v>7000</v>
      </c>
      <c r="M75" s="34">
        <f t="shared" si="116"/>
        <v>613623322.58999991</v>
      </c>
      <c r="N75" s="35">
        <v>0</v>
      </c>
      <c r="O75" s="35">
        <v>0</v>
      </c>
      <c r="P75" s="35">
        <v>0</v>
      </c>
      <c r="Q75" s="35">
        <v>0</v>
      </c>
      <c r="R75" s="35">
        <f t="shared" ref="R75:R77" si="117">SUM(O75:Q75)</f>
        <v>0</v>
      </c>
      <c r="S75" s="35">
        <f t="shared" ref="S75:S77" si="118">R75+N75+M75</f>
        <v>613623322.58999991</v>
      </c>
      <c r="T75" s="35">
        <f t="shared" ref="T75:T77" si="119">IFERROR(M75/S75,0)*100</f>
        <v>100</v>
      </c>
      <c r="U75" s="35">
        <f t="shared" ref="U75:U77" si="120">IFERROR(N75/S75,0)*100</f>
        <v>0</v>
      </c>
      <c r="V75" s="35">
        <f t="shared" ref="V75:V77" si="121">IFERROR(O75/S75,0)*100</f>
        <v>0</v>
      </c>
      <c r="W75" s="36"/>
    </row>
    <row r="76" spans="1:23" s="41" customFormat="1" ht="15" customHeight="1">
      <c r="A76" s="36"/>
      <c r="B76" s="37" t="s">
        <v>57</v>
      </c>
      <c r="C76" s="38" t="s">
        <v>5</v>
      </c>
      <c r="D76" s="38" t="s">
        <v>1</v>
      </c>
      <c r="E76" s="38" t="s">
        <v>1</v>
      </c>
      <c r="F76" s="38" t="s">
        <v>1</v>
      </c>
      <c r="G76" s="38" t="s">
        <v>1</v>
      </c>
      <c r="H76" s="39" t="s">
        <v>18</v>
      </c>
      <c r="I76" s="34">
        <v>295381162.92000002</v>
      </c>
      <c r="J76" s="34">
        <v>326147830.36000001</v>
      </c>
      <c r="K76" s="34">
        <v>0</v>
      </c>
      <c r="L76" s="34">
        <v>302706.27</v>
      </c>
      <c r="M76" s="34">
        <f t="shared" si="116"/>
        <v>621831699.54999995</v>
      </c>
      <c r="N76" s="35">
        <v>0</v>
      </c>
      <c r="O76" s="35">
        <v>0</v>
      </c>
      <c r="P76" s="35">
        <v>0</v>
      </c>
      <c r="Q76" s="35">
        <v>0</v>
      </c>
      <c r="R76" s="35">
        <f t="shared" si="117"/>
        <v>0</v>
      </c>
      <c r="S76" s="35">
        <f t="shared" si="118"/>
        <v>621831699.54999995</v>
      </c>
      <c r="T76" s="35">
        <f t="shared" si="119"/>
        <v>100</v>
      </c>
      <c r="U76" s="35">
        <f t="shared" si="120"/>
        <v>0</v>
      </c>
      <c r="V76" s="35">
        <f t="shared" si="121"/>
        <v>0</v>
      </c>
      <c r="W76" s="36"/>
    </row>
    <row r="77" spans="1:23" s="41" customFormat="1" ht="15" customHeight="1">
      <c r="A77" s="36"/>
      <c r="B77" s="37" t="s">
        <v>57</v>
      </c>
      <c r="C77" s="38" t="s">
        <v>5</v>
      </c>
      <c r="D77" s="38" t="s">
        <v>1</v>
      </c>
      <c r="E77" s="38" t="s">
        <v>1</v>
      </c>
      <c r="F77" s="38" t="s">
        <v>1</v>
      </c>
      <c r="G77" s="38" t="s">
        <v>1</v>
      </c>
      <c r="H77" s="39" t="s">
        <v>19</v>
      </c>
      <c r="I77" s="34">
        <v>287865329.18000001</v>
      </c>
      <c r="J77" s="34">
        <v>259326130.66999999</v>
      </c>
      <c r="K77" s="34">
        <v>0</v>
      </c>
      <c r="L77" s="34">
        <v>298619.19</v>
      </c>
      <c r="M77" s="34">
        <f t="shared" si="116"/>
        <v>547490079.04000008</v>
      </c>
      <c r="N77" s="35">
        <v>0</v>
      </c>
      <c r="O77" s="35">
        <v>0</v>
      </c>
      <c r="P77" s="35">
        <v>0</v>
      </c>
      <c r="Q77" s="35">
        <v>0</v>
      </c>
      <c r="R77" s="35">
        <f t="shared" si="117"/>
        <v>0</v>
      </c>
      <c r="S77" s="35">
        <f t="shared" si="118"/>
        <v>547490079.04000008</v>
      </c>
      <c r="T77" s="35">
        <f t="shared" si="119"/>
        <v>100</v>
      </c>
      <c r="U77" s="35">
        <f t="shared" si="120"/>
        <v>0</v>
      </c>
      <c r="V77" s="35">
        <f t="shared" si="121"/>
        <v>0</v>
      </c>
      <c r="W77" s="36"/>
    </row>
    <row r="78" spans="1:23" s="41" customFormat="1" ht="15" customHeight="1">
      <c r="A78" s="36"/>
      <c r="B78" s="37" t="s">
        <v>57</v>
      </c>
      <c r="C78" s="38" t="s">
        <v>5</v>
      </c>
      <c r="D78" s="38" t="s">
        <v>1</v>
      </c>
      <c r="E78" s="38" t="s">
        <v>1</v>
      </c>
      <c r="F78" s="38" t="s">
        <v>1</v>
      </c>
      <c r="G78" s="38" t="s">
        <v>1</v>
      </c>
      <c r="H78" s="39" t="s">
        <v>97</v>
      </c>
      <c r="I78" s="34">
        <v>0.97086493260143047</v>
      </c>
      <c r="J78" s="34">
        <v>0.74821879022298621</v>
      </c>
      <c r="K78" s="34">
        <v>0</v>
      </c>
      <c r="L78" s="34">
        <v>6.6108607292289303</v>
      </c>
      <c r="M78" s="34">
        <f t="shared" ref="M78" si="122">IFERROR(M77/M74,0)</f>
        <v>0.85127604492825015</v>
      </c>
      <c r="N78" s="34">
        <f t="shared" ref="N78" si="123">IFERROR(N77/N74,0)</f>
        <v>0</v>
      </c>
      <c r="O78" s="34">
        <f t="shared" ref="O78" si="124">IFERROR(O77/O74,0)</f>
        <v>0</v>
      </c>
      <c r="P78" s="34">
        <f t="shared" ref="P78" si="125">IFERROR(P77/P74,0)</f>
        <v>0</v>
      </c>
      <c r="Q78" s="34">
        <f t="shared" ref="Q78" si="126">IFERROR(Q77/Q74,0)</f>
        <v>0</v>
      </c>
      <c r="R78" s="34">
        <f t="shared" ref="R78" si="127">IFERROR(R77/R74,0)</f>
        <v>0</v>
      </c>
      <c r="S78" s="34">
        <f t="shared" ref="S78" si="128">IFERROR(S77/S74,0)</f>
        <v>0.85127604492825015</v>
      </c>
      <c r="T78" s="35"/>
      <c r="U78" s="35"/>
      <c r="V78" s="35"/>
      <c r="W78" s="36"/>
    </row>
    <row r="79" spans="1:23" s="41" customFormat="1" ht="15" customHeight="1">
      <c r="A79" s="36"/>
      <c r="B79" s="37" t="s">
        <v>57</v>
      </c>
      <c r="C79" s="38" t="s">
        <v>5</v>
      </c>
      <c r="D79" s="38" t="s">
        <v>1</v>
      </c>
      <c r="E79" s="38" t="s">
        <v>1</v>
      </c>
      <c r="F79" s="38" t="s">
        <v>1</v>
      </c>
      <c r="G79" s="38" t="s">
        <v>1</v>
      </c>
      <c r="H79" s="39" t="s">
        <v>98</v>
      </c>
      <c r="I79" s="34">
        <v>1.0308056552141467</v>
      </c>
      <c r="J79" s="34">
        <v>0.77560382664125016</v>
      </c>
      <c r="K79" s="34">
        <v>0</v>
      </c>
      <c r="L79" s="34">
        <v>42.659884285714284</v>
      </c>
      <c r="M79" s="34">
        <f t="shared" ref="M79:S79" si="129">IFERROR(M77/M75,0)</f>
        <v>0.89222501636531248</v>
      </c>
      <c r="N79" s="34">
        <f t="shared" si="129"/>
        <v>0</v>
      </c>
      <c r="O79" s="34">
        <f t="shared" si="129"/>
        <v>0</v>
      </c>
      <c r="P79" s="34">
        <f t="shared" si="129"/>
        <v>0</v>
      </c>
      <c r="Q79" s="34">
        <f t="shared" si="129"/>
        <v>0</v>
      </c>
      <c r="R79" s="34">
        <f t="shared" si="129"/>
        <v>0</v>
      </c>
      <c r="S79" s="34">
        <f t="shared" si="129"/>
        <v>0.89222501636531248</v>
      </c>
      <c r="T79" s="35"/>
      <c r="U79" s="35"/>
      <c r="V79" s="35"/>
      <c r="W79" s="36"/>
    </row>
    <row r="80" spans="1:23" s="41" customFormat="1" ht="15" customHeight="1">
      <c r="A80" s="36"/>
      <c r="B80" s="37" t="s">
        <v>1</v>
      </c>
      <c r="C80" s="38" t="s">
        <v>1</v>
      </c>
      <c r="D80" s="38" t="s">
        <v>1</v>
      </c>
      <c r="E80" s="38" t="s">
        <v>1</v>
      </c>
      <c r="F80" s="38" t="s">
        <v>1</v>
      </c>
      <c r="G80" s="38" t="s">
        <v>1</v>
      </c>
      <c r="H80" s="39"/>
      <c r="I80" s="34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6"/>
    </row>
    <row r="81" spans="1:23" s="41" customFormat="1" ht="18" customHeight="1">
      <c r="A81" s="36"/>
      <c r="B81" s="37" t="s">
        <v>57</v>
      </c>
      <c r="C81" s="38" t="s">
        <v>5</v>
      </c>
      <c r="D81" s="38" t="s">
        <v>103</v>
      </c>
      <c r="E81" s="38" t="s">
        <v>1</v>
      </c>
      <c r="F81" s="38" t="s">
        <v>1</v>
      </c>
      <c r="G81" s="38" t="s">
        <v>1</v>
      </c>
      <c r="H81" s="39" t="s">
        <v>104</v>
      </c>
      <c r="I81" s="34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6"/>
    </row>
    <row r="82" spans="1:23" s="41" customFormat="1" ht="15" customHeight="1">
      <c r="A82" s="36"/>
      <c r="B82" s="37" t="s">
        <v>57</v>
      </c>
      <c r="C82" s="38" t="s">
        <v>5</v>
      </c>
      <c r="D82" s="38" t="s">
        <v>103</v>
      </c>
      <c r="E82" s="38" t="s">
        <v>1</v>
      </c>
      <c r="F82" s="38" t="s">
        <v>1</v>
      </c>
      <c r="G82" s="38" t="s">
        <v>1</v>
      </c>
      <c r="H82" s="39" t="s">
        <v>16</v>
      </c>
      <c r="I82" s="34">
        <v>268539203</v>
      </c>
      <c r="J82" s="34">
        <v>302448762</v>
      </c>
      <c r="K82" s="34">
        <v>0</v>
      </c>
      <c r="L82" s="34">
        <v>45171</v>
      </c>
      <c r="M82" s="34">
        <f t="shared" ref="M82:M85" si="130">SUM(I82:L82)</f>
        <v>571033136</v>
      </c>
      <c r="N82" s="35">
        <v>0</v>
      </c>
      <c r="O82" s="35">
        <v>0</v>
      </c>
      <c r="P82" s="35">
        <v>0</v>
      </c>
      <c r="Q82" s="35">
        <v>0</v>
      </c>
      <c r="R82" s="35">
        <f>SUM(O82:Q82)</f>
        <v>0</v>
      </c>
      <c r="S82" s="35">
        <f>R82+N82+M82</f>
        <v>571033136</v>
      </c>
      <c r="T82" s="35">
        <f>IFERROR(M82/S82,0)*100</f>
        <v>100</v>
      </c>
      <c r="U82" s="35">
        <f>IFERROR(N82/S82,0)*100</f>
        <v>0</v>
      </c>
      <c r="V82" s="35">
        <f>IFERROR(O82/S82,0)*100</f>
        <v>0</v>
      </c>
      <c r="W82" s="36"/>
    </row>
    <row r="83" spans="1:23" s="41" customFormat="1" ht="15" customHeight="1">
      <c r="A83" s="36"/>
      <c r="B83" s="37" t="s">
        <v>57</v>
      </c>
      <c r="C83" s="38" t="s">
        <v>5</v>
      </c>
      <c r="D83" s="38" t="s">
        <v>103</v>
      </c>
      <c r="E83" s="38" t="s">
        <v>1</v>
      </c>
      <c r="F83" s="38" t="s">
        <v>1</v>
      </c>
      <c r="G83" s="38" t="s">
        <v>1</v>
      </c>
      <c r="H83" s="39" t="s">
        <v>17</v>
      </c>
      <c r="I83" s="34">
        <v>251473028.94</v>
      </c>
      <c r="J83" s="34">
        <v>290282048.64999998</v>
      </c>
      <c r="K83" s="34">
        <v>0</v>
      </c>
      <c r="L83" s="34">
        <v>7000</v>
      </c>
      <c r="M83" s="34">
        <f t="shared" si="130"/>
        <v>541762077.58999991</v>
      </c>
      <c r="N83" s="35">
        <v>0</v>
      </c>
      <c r="O83" s="35">
        <v>0</v>
      </c>
      <c r="P83" s="35">
        <v>0</v>
      </c>
      <c r="Q83" s="35">
        <v>0</v>
      </c>
      <c r="R83" s="35">
        <f t="shared" ref="R83:R85" si="131">SUM(O83:Q83)</f>
        <v>0</v>
      </c>
      <c r="S83" s="35">
        <f t="shared" ref="S83:S85" si="132">R83+N83+M83</f>
        <v>541762077.58999991</v>
      </c>
      <c r="T83" s="35">
        <f t="shared" ref="T83:T85" si="133">IFERROR(M83/S83,0)*100</f>
        <v>100</v>
      </c>
      <c r="U83" s="35">
        <f t="shared" ref="U83:U85" si="134">IFERROR(N83/S83,0)*100</f>
        <v>0</v>
      </c>
      <c r="V83" s="35">
        <f t="shared" ref="V83:V85" si="135">IFERROR(O83/S83,0)*100</f>
        <v>0</v>
      </c>
      <c r="W83" s="36"/>
    </row>
    <row r="84" spans="1:23" s="41" customFormat="1" ht="15" customHeight="1">
      <c r="A84" s="36"/>
      <c r="B84" s="37" t="s">
        <v>57</v>
      </c>
      <c r="C84" s="38" t="s">
        <v>5</v>
      </c>
      <c r="D84" s="38" t="s">
        <v>103</v>
      </c>
      <c r="E84" s="38" t="s">
        <v>1</v>
      </c>
      <c r="F84" s="38" t="s">
        <v>1</v>
      </c>
      <c r="G84" s="38" t="s">
        <v>1</v>
      </c>
      <c r="H84" s="39" t="s">
        <v>18</v>
      </c>
      <c r="I84" s="34">
        <v>278474386.22000003</v>
      </c>
      <c r="J84" s="34">
        <v>323976022.36000001</v>
      </c>
      <c r="K84" s="34">
        <v>0</v>
      </c>
      <c r="L84" s="34">
        <v>302706.27</v>
      </c>
      <c r="M84" s="34">
        <f t="shared" si="130"/>
        <v>602753114.85000002</v>
      </c>
      <c r="N84" s="35">
        <v>0</v>
      </c>
      <c r="O84" s="35">
        <v>0</v>
      </c>
      <c r="P84" s="35">
        <v>0</v>
      </c>
      <c r="Q84" s="35">
        <v>0</v>
      </c>
      <c r="R84" s="35">
        <f t="shared" si="131"/>
        <v>0</v>
      </c>
      <c r="S84" s="35">
        <f t="shared" si="132"/>
        <v>602753114.85000002</v>
      </c>
      <c r="T84" s="35">
        <f t="shared" si="133"/>
        <v>100</v>
      </c>
      <c r="U84" s="35">
        <f t="shared" si="134"/>
        <v>0</v>
      </c>
      <c r="V84" s="35">
        <f t="shared" si="135"/>
        <v>0</v>
      </c>
      <c r="W84" s="36"/>
    </row>
    <row r="85" spans="1:23" s="41" customFormat="1" ht="15" customHeight="1">
      <c r="A85" s="36"/>
      <c r="B85" s="37" t="s">
        <v>57</v>
      </c>
      <c r="C85" s="38" t="s">
        <v>5</v>
      </c>
      <c r="D85" s="38" t="s">
        <v>103</v>
      </c>
      <c r="E85" s="38" t="s">
        <v>1</v>
      </c>
      <c r="F85" s="38" t="s">
        <v>1</v>
      </c>
      <c r="G85" s="38" t="s">
        <v>1</v>
      </c>
      <c r="H85" s="39" t="s">
        <v>19</v>
      </c>
      <c r="I85" s="34">
        <v>271160768.28000003</v>
      </c>
      <c r="J85" s="34">
        <v>257214604.78999999</v>
      </c>
      <c r="K85" s="34">
        <v>0</v>
      </c>
      <c r="L85" s="34">
        <v>298619.19</v>
      </c>
      <c r="M85" s="34">
        <f t="shared" si="130"/>
        <v>528673992.26000005</v>
      </c>
      <c r="N85" s="35">
        <v>0</v>
      </c>
      <c r="O85" s="35">
        <v>0</v>
      </c>
      <c r="P85" s="35">
        <v>0</v>
      </c>
      <c r="Q85" s="35">
        <v>0</v>
      </c>
      <c r="R85" s="35">
        <f t="shared" si="131"/>
        <v>0</v>
      </c>
      <c r="S85" s="35">
        <f t="shared" si="132"/>
        <v>528673992.26000005</v>
      </c>
      <c r="T85" s="35">
        <f t="shared" si="133"/>
        <v>100</v>
      </c>
      <c r="U85" s="35">
        <f t="shared" si="134"/>
        <v>0</v>
      </c>
      <c r="V85" s="35">
        <f t="shared" si="135"/>
        <v>0</v>
      </c>
      <c r="W85" s="36"/>
    </row>
    <row r="86" spans="1:23" s="41" customFormat="1" ht="15" customHeight="1">
      <c r="A86" s="36"/>
      <c r="B86" s="37" t="s">
        <v>57</v>
      </c>
      <c r="C86" s="38" t="s">
        <v>5</v>
      </c>
      <c r="D86" s="38" t="s">
        <v>103</v>
      </c>
      <c r="E86" s="38" t="s">
        <v>1</v>
      </c>
      <c r="F86" s="38" t="s">
        <v>1</v>
      </c>
      <c r="G86" s="38" t="s">
        <v>1</v>
      </c>
      <c r="H86" s="39" t="s">
        <v>97</v>
      </c>
      <c r="I86" s="34">
        <v>1.0097623186883444</v>
      </c>
      <c r="J86" s="34">
        <v>0.85044026329987088</v>
      </c>
      <c r="K86" s="34">
        <v>0</v>
      </c>
      <c r="L86" s="34">
        <v>6.6108607292289303</v>
      </c>
      <c r="M86" s="34">
        <f t="shared" ref="M86" si="136">IFERROR(M85/M82,0)</f>
        <v>0.92582016511910448</v>
      </c>
      <c r="N86" s="34">
        <f t="shared" ref="N86" si="137">IFERROR(N85/N82,0)</f>
        <v>0</v>
      </c>
      <c r="O86" s="34">
        <f t="shared" ref="O86" si="138">IFERROR(O85/O82,0)</f>
        <v>0</v>
      </c>
      <c r="P86" s="34">
        <f t="shared" ref="P86" si="139">IFERROR(P85/P82,0)</f>
        <v>0</v>
      </c>
      <c r="Q86" s="34">
        <f t="shared" ref="Q86" si="140">IFERROR(Q85/Q82,0)</f>
        <v>0</v>
      </c>
      <c r="R86" s="34">
        <f t="shared" ref="R86" si="141">IFERROR(R85/R82,0)</f>
        <v>0</v>
      </c>
      <c r="S86" s="34">
        <f t="shared" ref="S86" si="142">IFERROR(S85/S82,0)</f>
        <v>0.92582016511910448</v>
      </c>
      <c r="T86" s="35"/>
      <c r="U86" s="35"/>
      <c r="V86" s="35"/>
      <c r="W86" s="36"/>
    </row>
    <row r="87" spans="1:23" s="41" customFormat="1" ht="15" customHeight="1">
      <c r="A87" s="36"/>
      <c r="B87" s="37" t="s">
        <v>57</v>
      </c>
      <c r="C87" s="38" t="s">
        <v>5</v>
      </c>
      <c r="D87" s="38" t="s">
        <v>103</v>
      </c>
      <c r="E87" s="38" t="s">
        <v>1</v>
      </c>
      <c r="F87" s="38" t="s">
        <v>1</v>
      </c>
      <c r="G87" s="38" t="s">
        <v>1</v>
      </c>
      <c r="H87" s="39" t="s">
        <v>98</v>
      </c>
      <c r="I87" s="34">
        <v>1.0782896655875467</v>
      </c>
      <c r="J87" s="34">
        <v>0.88608512302505416</v>
      </c>
      <c r="K87" s="34">
        <v>0</v>
      </c>
      <c r="L87" s="34">
        <v>42.659884285714284</v>
      </c>
      <c r="M87" s="34">
        <f t="shared" ref="M87:S87" si="143">IFERROR(M85/M83,0)</f>
        <v>0.97584163626176734</v>
      </c>
      <c r="N87" s="34">
        <f t="shared" si="143"/>
        <v>0</v>
      </c>
      <c r="O87" s="34">
        <f t="shared" si="143"/>
        <v>0</v>
      </c>
      <c r="P87" s="34">
        <f t="shared" si="143"/>
        <v>0</v>
      </c>
      <c r="Q87" s="34">
        <f t="shared" si="143"/>
        <v>0</v>
      </c>
      <c r="R87" s="34">
        <f t="shared" si="143"/>
        <v>0</v>
      </c>
      <c r="S87" s="34">
        <f t="shared" si="143"/>
        <v>0.97584163626176734</v>
      </c>
      <c r="T87" s="35"/>
      <c r="U87" s="35"/>
      <c r="V87" s="35"/>
      <c r="W87" s="36"/>
    </row>
    <row r="88" spans="1:23" s="41" customFormat="1" ht="15" customHeight="1">
      <c r="A88" s="36"/>
      <c r="B88" s="37" t="s">
        <v>1</v>
      </c>
      <c r="C88" s="38" t="s">
        <v>1</v>
      </c>
      <c r="D88" s="38" t="s">
        <v>1</v>
      </c>
      <c r="E88" s="38" t="s">
        <v>1</v>
      </c>
      <c r="F88" s="38" t="s">
        <v>1</v>
      </c>
      <c r="G88" s="38" t="s">
        <v>1</v>
      </c>
      <c r="H88" s="39"/>
      <c r="I88" s="34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6"/>
    </row>
    <row r="89" spans="1:23" s="41" customFormat="1" ht="18" customHeight="1">
      <c r="A89" s="36"/>
      <c r="B89" s="37" t="s">
        <v>57</v>
      </c>
      <c r="C89" s="38" t="s">
        <v>5</v>
      </c>
      <c r="D89" s="38" t="s">
        <v>103</v>
      </c>
      <c r="E89" s="38" t="s">
        <v>23</v>
      </c>
      <c r="F89" s="38" t="s">
        <v>1</v>
      </c>
      <c r="G89" s="38" t="s">
        <v>1</v>
      </c>
      <c r="H89" s="39" t="s">
        <v>105</v>
      </c>
      <c r="I89" s="34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6"/>
    </row>
    <row r="90" spans="1:23" s="41" customFormat="1" ht="15" customHeight="1">
      <c r="A90" s="36"/>
      <c r="B90" s="37" t="s">
        <v>57</v>
      </c>
      <c r="C90" s="38" t="s">
        <v>5</v>
      </c>
      <c r="D90" s="38" t="s">
        <v>103</v>
      </c>
      <c r="E90" s="38" t="s">
        <v>23</v>
      </c>
      <c r="F90" s="38" t="s">
        <v>1</v>
      </c>
      <c r="G90" s="38" t="s">
        <v>1</v>
      </c>
      <c r="H90" s="39" t="s">
        <v>16</v>
      </c>
      <c r="I90" s="34">
        <v>9234220</v>
      </c>
      <c r="J90" s="34">
        <v>996108</v>
      </c>
      <c r="K90" s="34">
        <v>0</v>
      </c>
      <c r="L90" s="34">
        <v>0</v>
      </c>
      <c r="M90" s="34">
        <f t="shared" ref="M90:M93" si="144">SUM(I90:L90)</f>
        <v>10230328</v>
      </c>
      <c r="N90" s="35">
        <v>0</v>
      </c>
      <c r="O90" s="35">
        <v>0</v>
      </c>
      <c r="P90" s="35">
        <v>0</v>
      </c>
      <c r="Q90" s="35">
        <v>0</v>
      </c>
      <c r="R90" s="35">
        <f>SUM(O90:Q90)</f>
        <v>0</v>
      </c>
      <c r="S90" s="35">
        <f>R90+N90+M90</f>
        <v>10230328</v>
      </c>
      <c r="T90" s="35">
        <f>IFERROR(M90/S90,0)*100</f>
        <v>100</v>
      </c>
      <c r="U90" s="35">
        <f>IFERROR(N90/S90,0)*100</f>
        <v>0</v>
      </c>
      <c r="V90" s="35">
        <f>IFERROR(O90/S90,0)*100</f>
        <v>0</v>
      </c>
      <c r="W90" s="36"/>
    </row>
    <row r="91" spans="1:23" s="41" customFormat="1" ht="15" customHeight="1">
      <c r="A91" s="36"/>
      <c r="B91" s="37" t="s">
        <v>57</v>
      </c>
      <c r="C91" s="38" t="s">
        <v>5</v>
      </c>
      <c r="D91" s="38" t="s">
        <v>103</v>
      </c>
      <c r="E91" s="38" t="s">
        <v>23</v>
      </c>
      <c r="F91" s="38" t="s">
        <v>1</v>
      </c>
      <c r="G91" s="38" t="s">
        <v>1</v>
      </c>
      <c r="H91" s="39" t="s">
        <v>17</v>
      </c>
      <c r="I91" s="34">
        <v>11270448.939999999</v>
      </c>
      <c r="J91" s="34">
        <v>896108</v>
      </c>
      <c r="K91" s="34">
        <v>0</v>
      </c>
      <c r="L91" s="34">
        <v>0</v>
      </c>
      <c r="M91" s="34">
        <f t="shared" si="144"/>
        <v>12166556.939999999</v>
      </c>
      <c r="N91" s="35">
        <v>0</v>
      </c>
      <c r="O91" s="35">
        <v>0</v>
      </c>
      <c r="P91" s="35">
        <v>0</v>
      </c>
      <c r="Q91" s="35">
        <v>0</v>
      </c>
      <c r="R91" s="35">
        <f t="shared" ref="R91:R93" si="145">SUM(O91:Q91)</f>
        <v>0</v>
      </c>
      <c r="S91" s="35">
        <f t="shared" ref="S91:S93" si="146">R91+N91+M91</f>
        <v>12166556.939999999</v>
      </c>
      <c r="T91" s="35">
        <f t="shared" ref="T91:T93" si="147">IFERROR(M91/S91,0)*100</f>
        <v>100</v>
      </c>
      <c r="U91" s="35">
        <f t="shared" ref="U91:U93" si="148">IFERROR(N91/S91,0)*100</f>
        <v>0</v>
      </c>
      <c r="V91" s="35">
        <f t="shared" ref="V91:V93" si="149">IFERROR(O91/S91,0)*100</f>
        <v>0</v>
      </c>
      <c r="W91" s="36"/>
    </row>
    <row r="92" spans="1:23" s="41" customFormat="1" ht="15" customHeight="1">
      <c r="A92" s="36"/>
      <c r="B92" s="37" t="s">
        <v>57</v>
      </c>
      <c r="C92" s="38" t="s">
        <v>5</v>
      </c>
      <c r="D92" s="38" t="s">
        <v>103</v>
      </c>
      <c r="E92" s="38" t="s">
        <v>23</v>
      </c>
      <c r="F92" s="38" t="s">
        <v>1</v>
      </c>
      <c r="G92" s="38" t="s">
        <v>1</v>
      </c>
      <c r="H92" s="39" t="s">
        <v>18</v>
      </c>
      <c r="I92" s="34">
        <v>15449529.83</v>
      </c>
      <c r="J92" s="34">
        <v>896108</v>
      </c>
      <c r="K92" s="34">
        <v>0</v>
      </c>
      <c r="L92" s="34">
        <v>0</v>
      </c>
      <c r="M92" s="34">
        <f t="shared" si="144"/>
        <v>16345637.83</v>
      </c>
      <c r="N92" s="35">
        <v>0</v>
      </c>
      <c r="O92" s="35">
        <v>0</v>
      </c>
      <c r="P92" s="35">
        <v>0</v>
      </c>
      <c r="Q92" s="35">
        <v>0</v>
      </c>
      <c r="R92" s="35">
        <f t="shared" si="145"/>
        <v>0</v>
      </c>
      <c r="S92" s="35">
        <f t="shared" si="146"/>
        <v>16345637.83</v>
      </c>
      <c r="T92" s="35">
        <f t="shared" si="147"/>
        <v>100</v>
      </c>
      <c r="U92" s="35">
        <f t="shared" si="148"/>
        <v>0</v>
      </c>
      <c r="V92" s="35">
        <f t="shared" si="149"/>
        <v>0</v>
      </c>
      <c r="W92" s="36"/>
    </row>
    <row r="93" spans="1:23" s="41" customFormat="1" ht="15" customHeight="1">
      <c r="A93" s="36"/>
      <c r="B93" s="37" t="s">
        <v>57</v>
      </c>
      <c r="C93" s="38" t="s">
        <v>5</v>
      </c>
      <c r="D93" s="38" t="s">
        <v>103</v>
      </c>
      <c r="E93" s="38" t="s">
        <v>23</v>
      </c>
      <c r="F93" s="38" t="s">
        <v>1</v>
      </c>
      <c r="G93" s="38" t="s">
        <v>1</v>
      </c>
      <c r="H93" s="39" t="s">
        <v>19</v>
      </c>
      <c r="I93" s="34">
        <v>15229021.189999999</v>
      </c>
      <c r="J93" s="34">
        <v>896108</v>
      </c>
      <c r="K93" s="34">
        <v>0</v>
      </c>
      <c r="L93" s="34">
        <v>0</v>
      </c>
      <c r="M93" s="34">
        <f t="shared" si="144"/>
        <v>16125129.189999999</v>
      </c>
      <c r="N93" s="35">
        <v>0</v>
      </c>
      <c r="O93" s="35">
        <v>0</v>
      </c>
      <c r="P93" s="35">
        <v>0</v>
      </c>
      <c r="Q93" s="35">
        <v>0</v>
      </c>
      <c r="R93" s="35">
        <f t="shared" si="145"/>
        <v>0</v>
      </c>
      <c r="S93" s="35">
        <f t="shared" si="146"/>
        <v>16125129.189999999</v>
      </c>
      <c r="T93" s="35">
        <f t="shared" si="147"/>
        <v>100</v>
      </c>
      <c r="U93" s="35">
        <f t="shared" si="148"/>
        <v>0</v>
      </c>
      <c r="V93" s="35">
        <f t="shared" si="149"/>
        <v>0</v>
      </c>
      <c r="W93" s="36"/>
    </row>
    <row r="94" spans="1:23" s="41" customFormat="1" ht="15" customHeight="1">
      <c r="A94" s="36"/>
      <c r="B94" s="37" t="s">
        <v>57</v>
      </c>
      <c r="C94" s="38" t="s">
        <v>5</v>
      </c>
      <c r="D94" s="38" t="s">
        <v>103</v>
      </c>
      <c r="E94" s="38" t="s">
        <v>23</v>
      </c>
      <c r="F94" s="38" t="s">
        <v>1</v>
      </c>
      <c r="G94" s="38" t="s">
        <v>1</v>
      </c>
      <c r="H94" s="39" t="s">
        <v>97</v>
      </c>
      <c r="I94" s="34">
        <v>1.6491941051870109</v>
      </c>
      <c r="J94" s="34">
        <v>0.89960927931509438</v>
      </c>
      <c r="K94" s="34">
        <v>0</v>
      </c>
      <c r="L94" s="34">
        <v>0</v>
      </c>
      <c r="M94" s="34">
        <f t="shared" ref="M94" si="150">IFERROR(M93/M90,0)</f>
        <v>1.5762084255754067</v>
      </c>
      <c r="N94" s="34">
        <f t="shared" ref="N94" si="151">IFERROR(N93/N90,0)</f>
        <v>0</v>
      </c>
      <c r="O94" s="34">
        <f t="shared" ref="O94" si="152">IFERROR(O93/O90,0)</f>
        <v>0</v>
      </c>
      <c r="P94" s="34">
        <f t="shared" ref="P94" si="153">IFERROR(P93/P90,0)</f>
        <v>0</v>
      </c>
      <c r="Q94" s="34">
        <f t="shared" ref="Q94" si="154">IFERROR(Q93/Q90,0)</f>
        <v>0</v>
      </c>
      <c r="R94" s="34">
        <f t="shared" ref="R94" si="155">IFERROR(R93/R90,0)</f>
        <v>0</v>
      </c>
      <c r="S94" s="34">
        <f t="shared" ref="S94" si="156">IFERROR(S93/S90,0)</f>
        <v>1.5762084255754067</v>
      </c>
      <c r="T94" s="35"/>
      <c r="U94" s="35"/>
      <c r="V94" s="35"/>
      <c r="W94" s="36"/>
    </row>
    <row r="95" spans="1:23" s="41" customFormat="1" ht="15" customHeight="1">
      <c r="A95" s="36"/>
      <c r="B95" s="37" t="s">
        <v>57</v>
      </c>
      <c r="C95" s="38" t="s">
        <v>5</v>
      </c>
      <c r="D95" s="38" t="s">
        <v>103</v>
      </c>
      <c r="E95" s="38" t="s">
        <v>23</v>
      </c>
      <c r="F95" s="38" t="s">
        <v>1</v>
      </c>
      <c r="G95" s="38" t="s">
        <v>1</v>
      </c>
      <c r="H95" s="39" t="s">
        <v>98</v>
      </c>
      <c r="I95" s="34">
        <v>1.3512346554315697</v>
      </c>
      <c r="J95" s="34">
        <v>1</v>
      </c>
      <c r="K95" s="34">
        <v>0</v>
      </c>
      <c r="L95" s="34">
        <v>0</v>
      </c>
      <c r="M95" s="34">
        <f t="shared" ref="M95:S95" si="157">IFERROR(M93/M91,0)</f>
        <v>1.325365037086655</v>
      </c>
      <c r="N95" s="34">
        <f t="shared" si="157"/>
        <v>0</v>
      </c>
      <c r="O95" s="34">
        <f t="shared" si="157"/>
        <v>0</v>
      </c>
      <c r="P95" s="34">
        <f t="shared" si="157"/>
        <v>0</v>
      </c>
      <c r="Q95" s="34">
        <f t="shared" si="157"/>
        <v>0</v>
      </c>
      <c r="R95" s="34">
        <f t="shared" si="157"/>
        <v>0</v>
      </c>
      <c r="S95" s="34">
        <f t="shared" si="157"/>
        <v>1.325365037086655</v>
      </c>
      <c r="T95" s="35"/>
      <c r="U95" s="35"/>
      <c r="V95" s="35"/>
      <c r="W95" s="36"/>
    </row>
    <row r="96" spans="1:23" s="41" customFormat="1" ht="15" customHeight="1">
      <c r="A96" s="36"/>
      <c r="B96" s="37" t="s">
        <v>1</v>
      </c>
      <c r="C96" s="38" t="s">
        <v>1</v>
      </c>
      <c r="D96" s="38" t="s">
        <v>1</v>
      </c>
      <c r="E96" s="38" t="s">
        <v>1</v>
      </c>
      <c r="F96" s="38" t="s">
        <v>1</v>
      </c>
      <c r="G96" s="38" t="s">
        <v>1</v>
      </c>
      <c r="H96" s="39"/>
      <c r="I96" s="34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6"/>
    </row>
    <row r="97" spans="1:23" s="41" customFormat="1" ht="18" customHeight="1">
      <c r="A97" s="36"/>
      <c r="B97" s="37" t="s">
        <v>57</v>
      </c>
      <c r="C97" s="38" t="s">
        <v>5</v>
      </c>
      <c r="D97" s="38" t="s">
        <v>103</v>
      </c>
      <c r="E97" s="38" t="s">
        <v>23</v>
      </c>
      <c r="F97" s="38" t="s">
        <v>24</v>
      </c>
      <c r="G97" s="38" t="s">
        <v>1</v>
      </c>
      <c r="H97" s="39" t="s">
        <v>106</v>
      </c>
      <c r="I97" s="34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6"/>
    </row>
    <row r="98" spans="1:23" s="41" customFormat="1" ht="15" customHeight="1">
      <c r="A98" s="36"/>
      <c r="B98" s="37" t="s">
        <v>57</v>
      </c>
      <c r="C98" s="38" t="s">
        <v>5</v>
      </c>
      <c r="D98" s="38" t="s">
        <v>103</v>
      </c>
      <c r="E98" s="38" t="s">
        <v>23</v>
      </c>
      <c r="F98" s="38" t="s">
        <v>24</v>
      </c>
      <c r="G98" s="38" t="s">
        <v>1</v>
      </c>
      <c r="H98" s="39" t="s">
        <v>16</v>
      </c>
      <c r="I98" s="34">
        <v>9234220</v>
      </c>
      <c r="J98" s="34">
        <v>996108</v>
      </c>
      <c r="K98" s="34">
        <v>0</v>
      </c>
      <c r="L98" s="34">
        <v>0</v>
      </c>
      <c r="M98" s="34">
        <f t="shared" ref="M98:M101" si="158">SUM(I98:L98)</f>
        <v>10230328</v>
      </c>
      <c r="N98" s="35">
        <v>0</v>
      </c>
      <c r="O98" s="35">
        <v>0</v>
      </c>
      <c r="P98" s="35">
        <v>0</v>
      </c>
      <c r="Q98" s="35">
        <v>0</v>
      </c>
      <c r="R98" s="35">
        <f>SUM(O98:Q98)</f>
        <v>0</v>
      </c>
      <c r="S98" s="35">
        <f>R98+N98+M98</f>
        <v>10230328</v>
      </c>
      <c r="T98" s="35">
        <f>IFERROR(M98/S98,0)*100</f>
        <v>100</v>
      </c>
      <c r="U98" s="35">
        <f>IFERROR(N98/S98,0)*100</f>
        <v>0</v>
      </c>
      <c r="V98" s="35">
        <f>IFERROR(O98/S98,0)*100</f>
        <v>0</v>
      </c>
      <c r="W98" s="36"/>
    </row>
    <row r="99" spans="1:23" s="41" customFormat="1" ht="15" customHeight="1">
      <c r="A99" s="36"/>
      <c r="B99" s="37" t="s">
        <v>57</v>
      </c>
      <c r="C99" s="38" t="s">
        <v>5</v>
      </c>
      <c r="D99" s="38" t="s">
        <v>103</v>
      </c>
      <c r="E99" s="38" t="s">
        <v>23</v>
      </c>
      <c r="F99" s="38" t="s">
        <v>24</v>
      </c>
      <c r="G99" s="38" t="s">
        <v>1</v>
      </c>
      <c r="H99" s="39" t="s">
        <v>17</v>
      </c>
      <c r="I99" s="34">
        <v>11270448.939999999</v>
      </c>
      <c r="J99" s="34">
        <v>896108</v>
      </c>
      <c r="K99" s="34">
        <v>0</v>
      </c>
      <c r="L99" s="34">
        <v>0</v>
      </c>
      <c r="M99" s="34">
        <f t="shared" si="158"/>
        <v>12166556.939999999</v>
      </c>
      <c r="N99" s="35">
        <v>0</v>
      </c>
      <c r="O99" s="35">
        <v>0</v>
      </c>
      <c r="P99" s="35">
        <v>0</v>
      </c>
      <c r="Q99" s="35">
        <v>0</v>
      </c>
      <c r="R99" s="35">
        <f t="shared" ref="R99:R101" si="159">SUM(O99:Q99)</f>
        <v>0</v>
      </c>
      <c r="S99" s="35">
        <f t="shared" ref="S99:S101" si="160">R99+N99+M99</f>
        <v>12166556.939999999</v>
      </c>
      <c r="T99" s="35">
        <f t="shared" ref="T99:T101" si="161">IFERROR(M99/S99,0)*100</f>
        <v>100</v>
      </c>
      <c r="U99" s="35">
        <f t="shared" ref="U99:U101" si="162">IFERROR(N99/S99,0)*100</f>
        <v>0</v>
      </c>
      <c r="V99" s="35">
        <f t="shared" ref="V99:V101" si="163">IFERROR(O99/S99,0)*100</f>
        <v>0</v>
      </c>
      <c r="W99" s="36"/>
    </row>
    <row r="100" spans="1:23" s="41" customFormat="1" ht="15" customHeight="1">
      <c r="A100" s="36"/>
      <c r="B100" s="37" t="s">
        <v>57</v>
      </c>
      <c r="C100" s="38" t="s">
        <v>5</v>
      </c>
      <c r="D100" s="38" t="s">
        <v>103</v>
      </c>
      <c r="E100" s="38" t="s">
        <v>23</v>
      </c>
      <c r="F100" s="38" t="s">
        <v>24</v>
      </c>
      <c r="G100" s="38" t="s">
        <v>1</v>
      </c>
      <c r="H100" s="39" t="s">
        <v>18</v>
      </c>
      <c r="I100" s="34">
        <v>15449529.83</v>
      </c>
      <c r="J100" s="34">
        <v>896108</v>
      </c>
      <c r="K100" s="34">
        <v>0</v>
      </c>
      <c r="L100" s="34">
        <v>0</v>
      </c>
      <c r="M100" s="34">
        <f t="shared" si="158"/>
        <v>16345637.83</v>
      </c>
      <c r="N100" s="35">
        <v>0</v>
      </c>
      <c r="O100" s="35">
        <v>0</v>
      </c>
      <c r="P100" s="35">
        <v>0</v>
      </c>
      <c r="Q100" s="35">
        <v>0</v>
      </c>
      <c r="R100" s="35">
        <f t="shared" si="159"/>
        <v>0</v>
      </c>
      <c r="S100" s="35">
        <f t="shared" si="160"/>
        <v>16345637.83</v>
      </c>
      <c r="T100" s="35">
        <f t="shared" si="161"/>
        <v>100</v>
      </c>
      <c r="U100" s="35">
        <f t="shared" si="162"/>
        <v>0</v>
      </c>
      <c r="V100" s="35">
        <f t="shared" si="163"/>
        <v>0</v>
      </c>
      <c r="W100" s="36"/>
    </row>
    <row r="101" spans="1:23" s="41" customFormat="1" ht="15" customHeight="1">
      <c r="A101" s="36"/>
      <c r="B101" s="37" t="s">
        <v>57</v>
      </c>
      <c r="C101" s="38" t="s">
        <v>5</v>
      </c>
      <c r="D101" s="38" t="s">
        <v>103</v>
      </c>
      <c r="E101" s="38" t="s">
        <v>23</v>
      </c>
      <c r="F101" s="38" t="s">
        <v>24</v>
      </c>
      <c r="G101" s="38" t="s">
        <v>1</v>
      </c>
      <c r="H101" s="39" t="s">
        <v>19</v>
      </c>
      <c r="I101" s="34">
        <v>15229021.189999999</v>
      </c>
      <c r="J101" s="34">
        <v>896108</v>
      </c>
      <c r="K101" s="34">
        <v>0</v>
      </c>
      <c r="L101" s="34">
        <v>0</v>
      </c>
      <c r="M101" s="34">
        <f t="shared" si="158"/>
        <v>16125129.189999999</v>
      </c>
      <c r="N101" s="35">
        <v>0</v>
      </c>
      <c r="O101" s="35">
        <v>0</v>
      </c>
      <c r="P101" s="35">
        <v>0</v>
      </c>
      <c r="Q101" s="35">
        <v>0</v>
      </c>
      <c r="R101" s="35">
        <f t="shared" si="159"/>
        <v>0</v>
      </c>
      <c r="S101" s="35">
        <f t="shared" si="160"/>
        <v>16125129.189999999</v>
      </c>
      <c r="T101" s="35">
        <f t="shared" si="161"/>
        <v>100</v>
      </c>
      <c r="U101" s="35">
        <f t="shared" si="162"/>
        <v>0</v>
      </c>
      <c r="V101" s="35">
        <f t="shared" si="163"/>
        <v>0</v>
      </c>
      <c r="W101" s="36"/>
    </row>
    <row r="102" spans="1:23" s="41" customFormat="1" ht="15" customHeight="1">
      <c r="A102" s="36"/>
      <c r="B102" s="37" t="s">
        <v>57</v>
      </c>
      <c r="C102" s="38" t="s">
        <v>5</v>
      </c>
      <c r="D102" s="38" t="s">
        <v>103</v>
      </c>
      <c r="E102" s="38" t="s">
        <v>23</v>
      </c>
      <c r="F102" s="38" t="s">
        <v>24</v>
      </c>
      <c r="G102" s="38" t="s">
        <v>1</v>
      </c>
      <c r="H102" s="39" t="s">
        <v>97</v>
      </c>
      <c r="I102" s="34">
        <v>1.6491941051870109</v>
      </c>
      <c r="J102" s="34">
        <v>0.89960927931509438</v>
      </c>
      <c r="K102" s="34">
        <v>0</v>
      </c>
      <c r="L102" s="34">
        <v>0</v>
      </c>
      <c r="M102" s="34">
        <f t="shared" ref="M102" si="164">IFERROR(M101/M98,0)</f>
        <v>1.5762084255754067</v>
      </c>
      <c r="N102" s="34">
        <f t="shared" ref="N102" si="165">IFERROR(N101/N98,0)</f>
        <v>0</v>
      </c>
      <c r="O102" s="34">
        <f t="shared" ref="O102" si="166">IFERROR(O101/O98,0)</f>
        <v>0</v>
      </c>
      <c r="P102" s="34">
        <f t="shared" ref="P102" si="167">IFERROR(P101/P98,0)</f>
        <v>0</v>
      </c>
      <c r="Q102" s="34">
        <f t="shared" ref="Q102" si="168">IFERROR(Q101/Q98,0)</f>
        <v>0</v>
      </c>
      <c r="R102" s="34">
        <f t="shared" ref="R102" si="169">IFERROR(R101/R98,0)</f>
        <v>0</v>
      </c>
      <c r="S102" s="34">
        <f t="shared" ref="S102" si="170">IFERROR(S101/S98,0)</f>
        <v>1.5762084255754067</v>
      </c>
      <c r="T102" s="35"/>
      <c r="U102" s="35"/>
      <c r="V102" s="35"/>
      <c r="W102" s="36"/>
    </row>
    <row r="103" spans="1:23" s="41" customFormat="1" ht="15" customHeight="1">
      <c r="A103" s="36"/>
      <c r="B103" s="37" t="s">
        <v>57</v>
      </c>
      <c r="C103" s="38" t="s">
        <v>5</v>
      </c>
      <c r="D103" s="38" t="s">
        <v>103</v>
      </c>
      <c r="E103" s="38" t="s">
        <v>23</v>
      </c>
      <c r="F103" s="38" t="s">
        <v>24</v>
      </c>
      <c r="G103" s="38" t="s">
        <v>1</v>
      </c>
      <c r="H103" s="39" t="s">
        <v>98</v>
      </c>
      <c r="I103" s="34">
        <v>1.3512346554315697</v>
      </c>
      <c r="J103" s="34">
        <v>1</v>
      </c>
      <c r="K103" s="34">
        <v>0</v>
      </c>
      <c r="L103" s="34">
        <v>0</v>
      </c>
      <c r="M103" s="34">
        <f t="shared" ref="M103:S103" si="171">IFERROR(M101/M99,0)</f>
        <v>1.325365037086655</v>
      </c>
      <c r="N103" s="34">
        <f t="shared" si="171"/>
        <v>0</v>
      </c>
      <c r="O103" s="34">
        <f t="shared" si="171"/>
        <v>0</v>
      </c>
      <c r="P103" s="34">
        <f t="shared" si="171"/>
        <v>0</v>
      </c>
      <c r="Q103" s="34">
        <f t="shared" si="171"/>
        <v>0</v>
      </c>
      <c r="R103" s="34">
        <f t="shared" si="171"/>
        <v>0</v>
      </c>
      <c r="S103" s="34">
        <f t="shared" si="171"/>
        <v>1.325365037086655</v>
      </c>
      <c r="T103" s="35"/>
      <c r="U103" s="35"/>
      <c r="V103" s="35"/>
      <c r="W103" s="36"/>
    </row>
    <row r="104" spans="1:23" s="41" customFormat="1" ht="15" customHeight="1">
      <c r="A104" s="36"/>
      <c r="B104" s="37" t="s">
        <v>1</v>
      </c>
      <c r="C104" s="38" t="s">
        <v>1</v>
      </c>
      <c r="D104" s="38" t="s">
        <v>1</v>
      </c>
      <c r="E104" s="38" t="s">
        <v>1</v>
      </c>
      <c r="F104" s="38" t="s">
        <v>1</v>
      </c>
      <c r="G104" s="38" t="s">
        <v>1</v>
      </c>
      <c r="H104" s="39"/>
      <c r="I104" s="34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6"/>
    </row>
    <row r="105" spans="1:23" s="41" customFormat="1" ht="24" customHeight="1">
      <c r="A105" s="36"/>
      <c r="B105" s="37" t="s">
        <v>57</v>
      </c>
      <c r="C105" s="38" t="s">
        <v>5</v>
      </c>
      <c r="D105" s="38" t="s">
        <v>103</v>
      </c>
      <c r="E105" s="38" t="s">
        <v>23</v>
      </c>
      <c r="F105" s="38" t="s">
        <v>24</v>
      </c>
      <c r="G105" s="38" t="s">
        <v>130</v>
      </c>
      <c r="H105" s="39" t="s">
        <v>131</v>
      </c>
      <c r="I105" s="34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6"/>
    </row>
    <row r="106" spans="1:23" s="41" customFormat="1" ht="15" customHeight="1">
      <c r="A106" s="36"/>
      <c r="B106" s="37" t="s">
        <v>57</v>
      </c>
      <c r="C106" s="38" t="s">
        <v>5</v>
      </c>
      <c r="D106" s="38" t="s">
        <v>103</v>
      </c>
      <c r="E106" s="38" t="s">
        <v>23</v>
      </c>
      <c r="F106" s="38" t="s">
        <v>24</v>
      </c>
      <c r="G106" s="38" t="s">
        <v>130</v>
      </c>
      <c r="H106" s="39" t="s">
        <v>16</v>
      </c>
      <c r="I106" s="34">
        <v>9234220</v>
      </c>
      <c r="J106" s="35">
        <v>996108</v>
      </c>
      <c r="K106" s="35">
        <v>0</v>
      </c>
      <c r="L106" s="35">
        <v>0</v>
      </c>
      <c r="M106" s="34">
        <f t="shared" ref="M106:M109" si="172">SUM(I106:L106)</f>
        <v>10230328</v>
      </c>
      <c r="N106" s="35">
        <v>0</v>
      </c>
      <c r="O106" s="35">
        <v>0</v>
      </c>
      <c r="P106" s="35">
        <v>0</v>
      </c>
      <c r="Q106" s="35">
        <v>0</v>
      </c>
      <c r="R106" s="35">
        <f>SUM(O106:Q106)</f>
        <v>0</v>
      </c>
      <c r="S106" s="35">
        <f>R106+N106+M106</f>
        <v>10230328</v>
      </c>
      <c r="T106" s="35">
        <f>IFERROR(M106/S106,0)*100</f>
        <v>100</v>
      </c>
      <c r="U106" s="35">
        <f>IFERROR(N106/S106,0)*100</f>
        <v>0</v>
      </c>
      <c r="V106" s="35">
        <f>IFERROR(O106/S106,0)*100</f>
        <v>0</v>
      </c>
      <c r="W106" s="36"/>
    </row>
    <row r="107" spans="1:23" s="41" customFormat="1" ht="15" customHeight="1">
      <c r="A107" s="36"/>
      <c r="B107" s="37" t="s">
        <v>57</v>
      </c>
      <c r="C107" s="38" t="s">
        <v>5</v>
      </c>
      <c r="D107" s="38" t="s">
        <v>103</v>
      </c>
      <c r="E107" s="38" t="s">
        <v>23</v>
      </c>
      <c r="F107" s="38" t="s">
        <v>24</v>
      </c>
      <c r="G107" s="38" t="s">
        <v>130</v>
      </c>
      <c r="H107" s="39" t="s">
        <v>17</v>
      </c>
      <c r="I107" s="34">
        <v>11270448.939999999</v>
      </c>
      <c r="J107" s="35">
        <v>896108</v>
      </c>
      <c r="K107" s="35">
        <v>0</v>
      </c>
      <c r="L107" s="35">
        <v>0</v>
      </c>
      <c r="M107" s="34">
        <f t="shared" si="172"/>
        <v>12166556.939999999</v>
      </c>
      <c r="N107" s="35">
        <v>0</v>
      </c>
      <c r="O107" s="35">
        <v>0</v>
      </c>
      <c r="P107" s="35">
        <v>0</v>
      </c>
      <c r="Q107" s="35">
        <v>0</v>
      </c>
      <c r="R107" s="35">
        <f t="shared" ref="R107:R109" si="173">SUM(O107:Q107)</f>
        <v>0</v>
      </c>
      <c r="S107" s="35">
        <f t="shared" ref="S107:S109" si="174">R107+N107+M107</f>
        <v>12166556.939999999</v>
      </c>
      <c r="T107" s="35">
        <f t="shared" ref="T107:T109" si="175">IFERROR(M107/S107,0)*100</f>
        <v>100</v>
      </c>
      <c r="U107" s="35">
        <f t="shared" ref="U107:U109" si="176">IFERROR(N107/S107,0)*100</f>
        <v>0</v>
      </c>
      <c r="V107" s="35">
        <f t="shared" ref="V107:V109" si="177">IFERROR(O107/S107,0)*100</f>
        <v>0</v>
      </c>
      <c r="W107" s="36"/>
    </row>
    <row r="108" spans="1:23" s="41" customFormat="1" ht="15" customHeight="1">
      <c r="A108" s="36"/>
      <c r="B108" s="37" t="s">
        <v>57</v>
      </c>
      <c r="C108" s="38" t="s">
        <v>5</v>
      </c>
      <c r="D108" s="38" t="s">
        <v>103</v>
      </c>
      <c r="E108" s="38" t="s">
        <v>23</v>
      </c>
      <c r="F108" s="38" t="s">
        <v>24</v>
      </c>
      <c r="G108" s="38" t="s">
        <v>130</v>
      </c>
      <c r="H108" s="39" t="s">
        <v>18</v>
      </c>
      <c r="I108" s="34">
        <v>15449529.83</v>
      </c>
      <c r="J108" s="35">
        <v>896108</v>
      </c>
      <c r="K108" s="35">
        <v>0</v>
      </c>
      <c r="L108" s="35">
        <v>0</v>
      </c>
      <c r="M108" s="34">
        <f t="shared" si="172"/>
        <v>16345637.83</v>
      </c>
      <c r="N108" s="35">
        <v>0</v>
      </c>
      <c r="O108" s="35">
        <v>0</v>
      </c>
      <c r="P108" s="35">
        <v>0</v>
      </c>
      <c r="Q108" s="35">
        <v>0</v>
      </c>
      <c r="R108" s="35">
        <f t="shared" si="173"/>
        <v>0</v>
      </c>
      <c r="S108" s="35">
        <f t="shared" si="174"/>
        <v>16345637.83</v>
      </c>
      <c r="T108" s="35">
        <f t="shared" si="175"/>
        <v>100</v>
      </c>
      <c r="U108" s="35">
        <f t="shared" si="176"/>
        <v>0</v>
      </c>
      <c r="V108" s="35">
        <f t="shared" si="177"/>
        <v>0</v>
      </c>
      <c r="W108" s="36"/>
    </row>
    <row r="109" spans="1:23" s="41" customFormat="1" ht="15" customHeight="1">
      <c r="A109" s="36"/>
      <c r="B109" s="37" t="s">
        <v>57</v>
      </c>
      <c r="C109" s="38" t="s">
        <v>5</v>
      </c>
      <c r="D109" s="38" t="s">
        <v>103</v>
      </c>
      <c r="E109" s="38" t="s">
        <v>23</v>
      </c>
      <c r="F109" s="38" t="s">
        <v>24</v>
      </c>
      <c r="G109" s="38" t="s">
        <v>130</v>
      </c>
      <c r="H109" s="39" t="s">
        <v>19</v>
      </c>
      <c r="I109" s="34">
        <v>15229021.189999999</v>
      </c>
      <c r="J109" s="35">
        <v>896108</v>
      </c>
      <c r="K109" s="35">
        <v>0</v>
      </c>
      <c r="L109" s="35">
        <v>0</v>
      </c>
      <c r="M109" s="34">
        <f t="shared" si="172"/>
        <v>16125129.189999999</v>
      </c>
      <c r="N109" s="35">
        <v>0</v>
      </c>
      <c r="O109" s="35">
        <v>0</v>
      </c>
      <c r="P109" s="35">
        <v>0</v>
      </c>
      <c r="Q109" s="35">
        <v>0</v>
      </c>
      <c r="R109" s="35">
        <f t="shared" si="173"/>
        <v>0</v>
      </c>
      <c r="S109" s="35">
        <f t="shared" si="174"/>
        <v>16125129.189999999</v>
      </c>
      <c r="T109" s="35">
        <f t="shared" si="175"/>
        <v>100</v>
      </c>
      <c r="U109" s="35">
        <f t="shared" si="176"/>
        <v>0</v>
      </c>
      <c r="V109" s="35">
        <f t="shared" si="177"/>
        <v>0</v>
      </c>
      <c r="W109" s="36"/>
    </row>
    <row r="110" spans="1:23" s="41" customFormat="1" ht="15" customHeight="1">
      <c r="A110" s="36"/>
      <c r="B110" s="37" t="s">
        <v>57</v>
      </c>
      <c r="C110" s="38" t="s">
        <v>5</v>
      </c>
      <c r="D110" s="38" t="s">
        <v>103</v>
      </c>
      <c r="E110" s="38" t="s">
        <v>23</v>
      </c>
      <c r="F110" s="38" t="s">
        <v>24</v>
      </c>
      <c r="G110" s="38" t="s">
        <v>130</v>
      </c>
      <c r="H110" s="39" t="s">
        <v>97</v>
      </c>
      <c r="I110" s="34">
        <v>1.6491941051870109</v>
      </c>
      <c r="J110" s="34">
        <v>0.89960927931509438</v>
      </c>
      <c r="K110" s="34">
        <v>0</v>
      </c>
      <c r="L110" s="34">
        <v>0</v>
      </c>
      <c r="M110" s="34">
        <f t="shared" ref="M110" si="178">IFERROR(M109/M106,0)</f>
        <v>1.5762084255754067</v>
      </c>
      <c r="N110" s="34">
        <f t="shared" ref="N110" si="179">IFERROR(N109/N106,0)</f>
        <v>0</v>
      </c>
      <c r="O110" s="34">
        <f t="shared" ref="O110" si="180">IFERROR(O109/O106,0)</f>
        <v>0</v>
      </c>
      <c r="P110" s="34">
        <f t="shared" ref="P110" si="181">IFERROR(P109/P106,0)</f>
        <v>0</v>
      </c>
      <c r="Q110" s="34">
        <f t="shared" ref="Q110" si="182">IFERROR(Q109/Q106,0)</f>
        <v>0</v>
      </c>
      <c r="R110" s="34">
        <f t="shared" ref="R110" si="183">IFERROR(R109/R106,0)</f>
        <v>0</v>
      </c>
      <c r="S110" s="34">
        <f t="shared" ref="S110" si="184">IFERROR(S109/S106,0)</f>
        <v>1.5762084255754067</v>
      </c>
      <c r="T110" s="35"/>
      <c r="U110" s="35"/>
      <c r="V110" s="35"/>
      <c r="W110" s="36"/>
    </row>
    <row r="111" spans="1:23" s="41" customFormat="1" ht="15" customHeight="1">
      <c r="A111" s="36"/>
      <c r="B111" s="37" t="s">
        <v>57</v>
      </c>
      <c r="C111" s="38" t="s">
        <v>5</v>
      </c>
      <c r="D111" s="38" t="s">
        <v>103</v>
      </c>
      <c r="E111" s="38" t="s">
        <v>23</v>
      </c>
      <c r="F111" s="38" t="s">
        <v>24</v>
      </c>
      <c r="G111" s="38" t="s">
        <v>130</v>
      </c>
      <c r="H111" s="39" t="s">
        <v>98</v>
      </c>
      <c r="I111" s="34">
        <v>1.3512346554315697</v>
      </c>
      <c r="J111" s="34">
        <v>1</v>
      </c>
      <c r="K111" s="34">
        <v>0</v>
      </c>
      <c r="L111" s="34">
        <v>0</v>
      </c>
      <c r="M111" s="34">
        <f t="shared" ref="M111:S111" si="185">IFERROR(M109/M107,0)</f>
        <v>1.325365037086655</v>
      </c>
      <c r="N111" s="34">
        <f t="shared" si="185"/>
        <v>0</v>
      </c>
      <c r="O111" s="34">
        <f t="shared" si="185"/>
        <v>0</v>
      </c>
      <c r="P111" s="34">
        <f t="shared" si="185"/>
        <v>0</v>
      </c>
      <c r="Q111" s="34">
        <f t="shared" si="185"/>
        <v>0</v>
      </c>
      <c r="R111" s="34">
        <f t="shared" si="185"/>
        <v>0</v>
      </c>
      <c r="S111" s="34">
        <f t="shared" si="185"/>
        <v>1.325365037086655</v>
      </c>
      <c r="T111" s="35"/>
      <c r="U111" s="35"/>
      <c r="V111" s="35"/>
      <c r="W111" s="36"/>
    </row>
    <row r="112" spans="1:23" s="41" customFormat="1" ht="15" customHeight="1">
      <c r="A112" s="36"/>
      <c r="B112" s="37" t="s">
        <v>1</v>
      </c>
      <c r="C112" s="38" t="s">
        <v>1</v>
      </c>
      <c r="D112" s="38" t="s">
        <v>1</v>
      </c>
      <c r="E112" s="38" t="s">
        <v>1</v>
      </c>
      <c r="F112" s="38" t="s">
        <v>1</v>
      </c>
      <c r="G112" s="38" t="s">
        <v>1</v>
      </c>
      <c r="H112" s="39"/>
      <c r="I112" s="34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6"/>
    </row>
    <row r="113" spans="1:23" s="41" customFormat="1" ht="24" customHeight="1">
      <c r="A113" s="36"/>
      <c r="B113" s="37" t="s">
        <v>57</v>
      </c>
      <c r="C113" s="38" t="s">
        <v>5</v>
      </c>
      <c r="D113" s="38" t="s">
        <v>103</v>
      </c>
      <c r="E113" s="38" t="s">
        <v>63</v>
      </c>
      <c r="F113" s="38" t="s">
        <v>1</v>
      </c>
      <c r="G113" s="38" t="s">
        <v>1</v>
      </c>
      <c r="H113" s="39" t="s">
        <v>107</v>
      </c>
      <c r="I113" s="34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6"/>
    </row>
    <row r="114" spans="1:23" s="41" customFormat="1" ht="15" customHeight="1">
      <c r="A114" s="36"/>
      <c r="B114" s="37" t="s">
        <v>57</v>
      </c>
      <c r="C114" s="38" t="s">
        <v>5</v>
      </c>
      <c r="D114" s="38" t="s">
        <v>103</v>
      </c>
      <c r="E114" s="38" t="s">
        <v>63</v>
      </c>
      <c r="F114" s="38" t="s">
        <v>1</v>
      </c>
      <c r="G114" s="38" t="s">
        <v>1</v>
      </c>
      <c r="H114" s="39" t="s">
        <v>16</v>
      </c>
      <c r="I114" s="34">
        <v>259304983</v>
      </c>
      <c r="J114" s="34">
        <v>301452654</v>
      </c>
      <c r="K114" s="34">
        <v>0</v>
      </c>
      <c r="L114" s="34">
        <v>45171</v>
      </c>
      <c r="M114" s="34">
        <f t="shared" ref="M114:M117" si="186">SUM(I114:L114)</f>
        <v>560802808</v>
      </c>
      <c r="N114" s="35">
        <v>0</v>
      </c>
      <c r="O114" s="35">
        <v>0</v>
      </c>
      <c r="P114" s="35">
        <v>0</v>
      </c>
      <c r="Q114" s="35">
        <v>0</v>
      </c>
      <c r="R114" s="35">
        <f>SUM(O114:Q114)</f>
        <v>0</v>
      </c>
      <c r="S114" s="35">
        <f>R114+N114+M114</f>
        <v>560802808</v>
      </c>
      <c r="T114" s="35">
        <f>IFERROR(M114/S114,0)*100</f>
        <v>100</v>
      </c>
      <c r="U114" s="35">
        <f>IFERROR(N114/S114,0)*100</f>
        <v>0</v>
      </c>
      <c r="V114" s="35">
        <f>IFERROR(O114/S114,0)*100</f>
        <v>0</v>
      </c>
      <c r="W114" s="36"/>
    </row>
    <row r="115" spans="1:23" s="41" customFormat="1" ht="15" customHeight="1">
      <c r="A115" s="36"/>
      <c r="B115" s="37" t="s">
        <v>57</v>
      </c>
      <c r="C115" s="38" t="s">
        <v>5</v>
      </c>
      <c r="D115" s="38" t="s">
        <v>103</v>
      </c>
      <c r="E115" s="38" t="s">
        <v>63</v>
      </c>
      <c r="F115" s="38" t="s">
        <v>1</v>
      </c>
      <c r="G115" s="38" t="s">
        <v>1</v>
      </c>
      <c r="H115" s="39" t="s">
        <v>17</v>
      </c>
      <c r="I115" s="34">
        <v>240202580</v>
      </c>
      <c r="J115" s="34">
        <v>289385940.64999998</v>
      </c>
      <c r="K115" s="34">
        <v>0</v>
      </c>
      <c r="L115" s="34">
        <v>7000</v>
      </c>
      <c r="M115" s="34">
        <f t="shared" si="186"/>
        <v>529595520.64999998</v>
      </c>
      <c r="N115" s="35">
        <v>0</v>
      </c>
      <c r="O115" s="35">
        <v>0</v>
      </c>
      <c r="P115" s="35">
        <v>0</v>
      </c>
      <c r="Q115" s="35">
        <v>0</v>
      </c>
      <c r="R115" s="35">
        <f t="shared" ref="R115:R117" si="187">SUM(O115:Q115)</f>
        <v>0</v>
      </c>
      <c r="S115" s="35">
        <f t="shared" ref="S115:S117" si="188">R115+N115+M115</f>
        <v>529595520.64999998</v>
      </c>
      <c r="T115" s="35">
        <f t="shared" ref="T115:T117" si="189">IFERROR(M115/S115,0)*100</f>
        <v>100</v>
      </c>
      <c r="U115" s="35">
        <f t="shared" ref="U115:U117" si="190">IFERROR(N115/S115,0)*100</f>
        <v>0</v>
      </c>
      <c r="V115" s="35">
        <f t="shared" ref="V115:V117" si="191">IFERROR(O115/S115,0)*100</f>
        <v>0</v>
      </c>
      <c r="W115" s="36"/>
    </row>
    <row r="116" spans="1:23" s="41" customFormat="1" ht="15" customHeight="1">
      <c r="A116" s="36"/>
      <c r="B116" s="37" t="s">
        <v>57</v>
      </c>
      <c r="C116" s="38" t="s">
        <v>5</v>
      </c>
      <c r="D116" s="38" t="s">
        <v>103</v>
      </c>
      <c r="E116" s="38" t="s">
        <v>63</v>
      </c>
      <c r="F116" s="38" t="s">
        <v>1</v>
      </c>
      <c r="G116" s="38" t="s">
        <v>1</v>
      </c>
      <c r="H116" s="39" t="s">
        <v>18</v>
      </c>
      <c r="I116" s="34">
        <v>263024856.39000002</v>
      </c>
      <c r="J116" s="34">
        <v>323079914.36000001</v>
      </c>
      <c r="K116" s="34">
        <v>0</v>
      </c>
      <c r="L116" s="34">
        <v>302706.27</v>
      </c>
      <c r="M116" s="34">
        <f t="shared" si="186"/>
        <v>586407477.01999998</v>
      </c>
      <c r="N116" s="35">
        <v>0</v>
      </c>
      <c r="O116" s="35">
        <v>0</v>
      </c>
      <c r="P116" s="35">
        <v>0</v>
      </c>
      <c r="Q116" s="35">
        <v>0</v>
      </c>
      <c r="R116" s="35">
        <f t="shared" si="187"/>
        <v>0</v>
      </c>
      <c r="S116" s="35">
        <f t="shared" si="188"/>
        <v>586407477.01999998</v>
      </c>
      <c r="T116" s="35">
        <f t="shared" si="189"/>
        <v>100</v>
      </c>
      <c r="U116" s="35">
        <f t="shared" si="190"/>
        <v>0</v>
      </c>
      <c r="V116" s="35">
        <f t="shared" si="191"/>
        <v>0</v>
      </c>
      <c r="W116" s="36"/>
    </row>
    <row r="117" spans="1:23" s="41" customFormat="1" ht="15" customHeight="1">
      <c r="A117" s="36"/>
      <c r="B117" s="37" t="s">
        <v>57</v>
      </c>
      <c r="C117" s="38" t="s">
        <v>5</v>
      </c>
      <c r="D117" s="38" t="s">
        <v>103</v>
      </c>
      <c r="E117" s="38" t="s">
        <v>63</v>
      </c>
      <c r="F117" s="38" t="s">
        <v>1</v>
      </c>
      <c r="G117" s="38" t="s">
        <v>1</v>
      </c>
      <c r="H117" s="39" t="s">
        <v>19</v>
      </c>
      <c r="I117" s="34">
        <v>255931747.09</v>
      </c>
      <c r="J117" s="34">
        <v>256318496.78999999</v>
      </c>
      <c r="K117" s="34">
        <v>0</v>
      </c>
      <c r="L117" s="34">
        <v>298619.19</v>
      </c>
      <c r="M117" s="34">
        <f t="shared" si="186"/>
        <v>512548863.06999999</v>
      </c>
      <c r="N117" s="35">
        <v>0</v>
      </c>
      <c r="O117" s="35">
        <v>0</v>
      </c>
      <c r="P117" s="35">
        <v>0</v>
      </c>
      <c r="Q117" s="35">
        <v>0</v>
      </c>
      <c r="R117" s="35">
        <f t="shared" si="187"/>
        <v>0</v>
      </c>
      <c r="S117" s="35">
        <f t="shared" si="188"/>
        <v>512548863.06999999</v>
      </c>
      <c r="T117" s="35">
        <f t="shared" si="189"/>
        <v>100</v>
      </c>
      <c r="U117" s="35">
        <f t="shared" si="190"/>
        <v>0</v>
      </c>
      <c r="V117" s="35">
        <f t="shared" si="191"/>
        <v>0</v>
      </c>
      <c r="W117" s="36"/>
    </row>
    <row r="118" spans="1:23" s="41" customFormat="1" ht="15" customHeight="1">
      <c r="A118" s="36"/>
      <c r="B118" s="37" t="s">
        <v>57</v>
      </c>
      <c r="C118" s="38" t="s">
        <v>5</v>
      </c>
      <c r="D118" s="38" t="s">
        <v>103</v>
      </c>
      <c r="E118" s="38" t="s">
        <v>63</v>
      </c>
      <c r="F118" s="38" t="s">
        <v>1</v>
      </c>
      <c r="G118" s="38" t="s">
        <v>1</v>
      </c>
      <c r="H118" s="39" t="s">
        <v>97</v>
      </c>
      <c r="I118" s="34">
        <v>0.98699124146796668</v>
      </c>
      <c r="J118" s="34">
        <v>0.8502777911850794</v>
      </c>
      <c r="K118" s="34">
        <v>0</v>
      </c>
      <c r="L118" s="34">
        <v>6.6108607292289303</v>
      </c>
      <c r="M118" s="34">
        <f t="shared" ref="M118" si="192">IFERROR(M117/M114,0)</f>
        <v>0.91395559322876996</v>
      </c>
      <c r="N118" s="34">
        <f t="shared" ref="N118" si="193">IFERROR(N117/N114,0)</f>
        <v>0</v>
      </c>
      <c r="O118" s="34">
        <f t="shared" ref="O118" si="194">IFERROR(O117/O114,0)</f>
        <v>0</v>
      </c>
      <c r="P118" s="34">
        <f t="shared" ref="P118" si="195">IFERROR(P117/P114,0)</f>
        <v>0</v>
      </c>
      <c r="Q118" s="34">
        <f t="shared" ref="Q118" si="196">IFERROR(Q117/Q114,0)</f>
        <v>0</v>
      </c>
      <c r="R118" s="34">
        <f t="shared" ref="R118" si="197">IFERROR(R117/R114,0)</f>
        <v>0</v>
      </c>
      <c r="S118" s="34">
        <f t="shared" ref="S118" si="198">IFERROR(S117/S114,0)</f>
        <v>0.91395559322876996</v>
      </c>
      <c r="T118" s="35"/>
      <c r="U118" s="35"/>
      <c r="V118" s="35"/>
      <c r="W118" s="36"/>
    </row>
    <row r="119" spans="1:23" s="41" customFormat="1" ht="15" customHeight="1">
      <c r="A119" s="36"/>
      <c r="B119" s="37" t="s">
        <v>57</v>
      </c>
      <c r="C119" s="38" t="s">
        <v>5</v>
      </c>
      <c r="D119" s="38" t="s">
        <v>103</v>
      </c>
      <c r="E119" s="38" t="s">
        <v>63</v>
      </c>
      <c r="F119" s="38" t="s">
        <v>1</v>
      </c>
      <c r="G119" s="38" t="s">
        <v>1</v>
      </c>
      <c r="H119" s="39" t="s">
        <v>98</v>
      </c>
      <c r="I119" s="34">
        <v>1.0654829231642724</v>
      </c>
      <c r="J119" s="34">
        <v>0.8857323759899115</v>
      </c>
      <c r="K119" s="34">
        <v>0</v>
      </c>
      <c r="L119" s="34">
        <v>42.659884285714284</v>
      </c>
      <c r="M119" s="34">
        <f t="shared" ref="M119:S119" si="199">IFERROR(M117/M115,0)</f>
        <v>0.96781193020840184</v>
      </c>
      <c r="N119" s="34">
        <f t="shared" si="199"/>
        <v>0</v>
      </c>
      <c r="O119" s="34">
        <f t="shared" si="199"/>
        <v>0</v>
      </c>
      <c r="P119" s="34">
        <f t="shared" si="199"/>
        <v>0</v>
      </c>
      <c r="Q119" s="34">
        <f t="shared" si="199"/>
        <v>0</v>
      </c>
      <c r="R119" s="34">
        <f t="shared" si="199"/>
        <v>0</v>
      </c>
      <c r="S119" s="34">
        <f t="shared" si="199"/>
        <v>0.96781193020840184</v>
      </c>
      <c r="T119" s="35"/>
      <c r="U119" s="35"/>
      <c r="V119" s="35"/>
      <c r="W119" s="36"/>
    </row>
    <row r="120" spans="1:23" s="41" customFormat="1" ht="15" customHeight="1">
      <c r="A120" s="36"/>
      <c r="B120" s="37" t="s">
        <v>1</v>
      </c>
      <c r="C120" s="38" t="s">
        <v>1</v>
      </c>
      <c r="D120" s="38" t="s">
        <v>1</v>
      </c>
      <c r="E120" s="38" t="s">
        <v>1</v>
      </c>
      <c r="F120" s="38" t="s">
        <v>1</v>
      </c>
      <c r="G120" s="38" t="s">
        <v>1</v>
      </c>
      <c r="H120" s="39"/>
      <c r="I120" s="34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6"/>
    </row>
    <row r="121" spans="1:23" s="41" customFormat="1" ht="18" customHeight="1">
      <c r="A121" s="36"/>
      <c r="B121" s="37" t="s">
        <v>57</v>
      </c>
      <c r="C121" s="38" t="s">
        <v>5</v>
      </c>
      <c r="D121" s="38" t="s">
        <v>103</v>
      </c>
      <c r="E121" s="38" t="s">
        <v>63</v>
      </c>
      <c r="F121" s="38" t="s">
        <v>65</v>
      </c>
      <c r="G121" s="38" t="s">
        <v>1</v>
      </c>
      <c r="H121" s="39" t="s">
        <v>108</v>
      </c>
      <c r="I121" s="34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6"/>
    </row>
    <row r="122" spans="1:23" s="41" customFormat="1" ht="15" customHeight="1">
      <c r="A122" s="36"/>
      <c r="B122" s="37" t="s">
        <v>57</v>
      </c>
      <c r="C122" s="38" t="s">
        <v>5</v>
      </c>
      <c r="D122" s="38" t="s">
        <v>103</v>
      </c>
      <c r="E122" s="38" t="s">
        <v>63</v>
      </c>
      <c r="F122" s="38" t="s">
        <v>65</v>
      </c>
      <c r="G122" s="38" t="s">
        <v>1</v>
      </c>
      <c r="H122" s="39" t="s">
        <v>16</v>
      </c>
      <c r="I122" s="34">
        <v>259304983</v>
      </c>
      <c r="J122" s="34">
        <v>301452654</v>
      </c>
      <c r="K122" s="34">
        <v>0</v>
      </c>
      <c r="L122" s="34">
        <v>45171</v>
      </c>
      <c r="M122" s="34">
        <f t="shared" ref="M122:M125" si="200">SUM(I122:L122)</f>
        <v>560802808</v>
      </c>
      <c r="N122" s="35">
        <v>0</v>
      </c>
      <c r="O122" s="35">
        <v>0</v>
      </c>
      <c r="P122" s="35">
        <v>0</v>
      </c>
      <c r="Q122" s="35">
        <v>0</v>
      </c>
      <c r="R122" s="35">
        <f>SUM(O122:Q122)</f>
        <v>0</v>
      </c>
      <c r="S122" s="35">
        <f>R122+N122+M122</f>
        <v>560802808</v>
      </c>
      <c r="T122" s="35">
        <f>IFERROR(M122/S122,0)*100</f>
        <v>100</v>
      </c>
      <c r="U122" s="35">
        <f>IFERROR(N122/S122,0)*100</f>
        <v>0</v>
      </c>
      <c r="V122" s="35">
        <f>IFERROR(O122/S122,0)*100</f>
        <v>0</v>
      </c>
      <c r="W122" s="36"/>
    </row>
    <row r="123" spans="1:23" s="41" customFormat="1" ht="15" customHeight="1">
      <c r="A123" s="36"/>
      <c r="B123" s="37" t="s">
        <v>57</v>
      </c>
      <c r="C123" s="38" t="s">
        <v>5</v>
      </c>
      <c r="D123" s="38" t="s">
        <v>103</v>
      </c>
      <c r="E123" s="38" t="s">
        <v>63</v>
      </c>
      <c r="F123" s="38" t="s">
        <v>65</v>
      </c>
      <c r="G123" s="38" t="s">
        <v>1</v>
      </c>
      <c r="H123" s="39" t="s">
        <v>17</v>
      </c>
      <c r="I123" s="34">
        <v>240202580</v>
      </c>
      <c r="J123" s="34">
        <v>289385940.64999998</v>
      </c>
      <c r="K123" s="34">
        <v>0</v>
      </c>
      <c r="L123" s="34">
        <v>7000</v>
      </c>
      <c r="M123" s="34">
        <f t="shared" si="200"/>
        <v>529595520.64999998</v>
      </c>
      <c r="N123" s="35">
        <v>0</v>
      </c>
      <c r="O123" s="35">
        <v>0</v>
      </c>
      <c r="P123" s="35">
        <v>0</v>
      </c>
      <c r="Q123" s="35">
        <v>0</v>
      </c>
      <c r="R123" s="35">
        <f t="shared" ref="R123:R125" si="201">SUM(O123:Q123)</f>
        <v>0</v>
      </c>
      <c r="S123" s="35">
        <f t="shared" ref="S123:S125" si="202">R123+N123+M123</f>
        <v>529595520.64999998</v>
      </c>
      <c r="T123" s="35">
        <f t="shared" ref="T123:T125" si="203">IFERROR(M123/S123,0)*100</f>
        <v>100</v>
      </c>
      <c r="U123" s="35">
        <f t="shared" ref="U123:U125" si="204">IFERROR(N123/S123,0)*100</f>
        <v>0</v>
      </c>
      <c r="V123" s="35">
        <f t="shared" ref="V123:V125" si="205">IFERROR(O123/S123,0)*100</f>
        <v>0</v>
      </c>
      <c r="W123" s="36"/>
    </row>
    <row r="124" spans="1:23" s="41" customFormat="1" ht="15" customHeight="1">
      <c r="A124" s="36"/>
      <c r="B124" s="37" t="s">
        <v>57</v>
      </c>
      <c r="C124" s="38" t="s">
        <v>5</v>
      </c>
      <c r="D124" s="38" t="s">
        <v>103</v>
      </c>
      <c r="E124" s="38" t="s">
        <v>63</v>
      </c>
      <c r="F124" s="38" t="s">
        <v>65</v>
      </c>
      <c r="G124" s="38" t="s">
        <v>1</v>
      </c>
      <c r="H124" s="39" t="s">
        <v>18</v>
      </c>
      <c r="I124" s="34">
        <v>263024856.39000002</v>
      </c>
      <c r="J124" s="34">
        <v>323079914.36000001</v>
      </c>
      <c r="K124" s="34">
        <v>0</v>
      </c>
      <c r="L124" s="34">
        <v>302706.27</v>
      </c>
      <c r="M124" s="34">
        <f t="shared" si="200"/>
        <v>586407477.01999998</v>
      </c>
      <c r="N124" s="35">
        <v>0</v>
      </c>
      <c r="O124" s="35">
        <v>0</v>
      </c>
      <c r="P124" s="35">
        <v>0</v>
      </c>
      <c r="Q124" s="35">
        <v>0</v>
      </c>
      <c r="R124" s="35">
        <f t="shared" si="201"/>
        <v>0</v>
      </c>
      <c r="S124" s="35">
        <f t="shared" si="202"/>
        <v>586407477.01999998</v>
      </c>
      <c r="T124" s="35">
        <f t="shared" si="203"/>
        <v>100</v>
      </c>
      <c r="U124" s="35">
        <f t="shared" si="204"/>
        <v>0</v>
      </c>
      <c r="V124" s="35">
        <f t="shared" si="205"/>
        <v>0</v>
      </c>
      <c r="W124" s="36"/>
    </row>
    <row r="125" spans="1:23" s="41" customFormat="1" ht="15" customHeight="1">
      <c r="A125" s="36"/>
      <c r="B125" s="37" t="s">
        <v>57</v>
      </c>
      <c r="C125" s="38" t="s">
        <v>5</v>
      </c>
      <c r="D125" s="38" t="s">
        <v>103</v>
      </c>
      <c r="E125" s="38" t="s">
        <v>63</v>
      </c>
      <c r="F125" s="38" t="s">
        <v>65</v>
      </c>
      <c r="G125" s="38" t="s">
        <v>1</v>
      </c>
      <c r="H125" s="39" t="s">
        <v>19</v>
      </c>
      <c r="I125" s="34">
        <v>255931747.09</v>
      </c>
      <c r="J125" s="34">
        <v>256318496.78999999</v>
      </c>
      <c r="K125" s="34">
        <v>0</v>
      </c>
      <c r="L125" s="34">
        <v>298619.19</v>
      </c>
      <c r="M125" s="34">
        <f t="shared" si="200"/>
        <v>512548863.06999999</v>
      </c>
      <c r="N125" s="35">
        <v>0</v>
      </c>
      <c r="O125" s="35">
        <v>0</v>
      </c>
      <c r="P125" s="35">
        <v>0</v>
      </c>
      <c r="Q125" s="35">
        <v>0</v>
      </c>
      <c r="R125" s="35">
        <f t="shared" si="201"/>
        <v>0</v>
      </c>
      <c r="S125" s="35">
        <f t="shared" si="202"/>
        <v>512548863.06999999</v>
      </c>
      <c r="T125" s="35">
        <f t="shared" si="203"/>
        <v>100</v>
      </c>
      <c r="U125" s="35">
        <f t="shared" si="204"/>
        <v>0</v>
      </c>
      <c r="V125" s="35">
        <f t="shared" si="205"/>
        <v>0</v>
      </c>
      <c r="W125" s="36"/>
    </row>
    <row r="126" spans="1:23" s="41" customFormat="1" ht="15" customHeight="1">
      <c r="A126" s="36"/>
      <c r="B126" s="37" t="s">
        <v>57</v>
      </c>
      <c r="C126" s="38" t="s">
        <v>5</v>
      </c>
      <c r="D126" s="38" t="s">
        <v>103</v>
      </c>
      <c r="E126" s="38" t="s">
        <v>63</v>
      </c>
      <c r="F126" s="38" t="s">
        <v>65</v>
      </c>
      <c r="G126" s="38" t="s">
        <v>1</v>
      </c>
      <c r="H126" s="39" t="s">
        <v>97</v>
      </c>
      <c r="I126" s="34">
        <v>0.98699124146796668</v>
      </c>
      <c r="J126" s="34">
        <v>0.8502777911850794</v>
      </c>
      <c r="K126" s="34">
        <v>0</v>
      </c>
      <c r="L126" s="34">
        <v>6.6108607292289303</v>
      </c>
      <c r="M126" s="34">
        <f t="shared" ref="M126" si="206">IFERROR(M125/M122,0)</f>
        <v>0.91395559322876996</v>
      </c>
      <c r="N126" s="34">
        <f t="shared" ref="N126" si="207">IFERROR(N125/N122,0)</f>
        <v>0</v>
      </c>
      <c r="O126" s="34">
        <f t="shared" ref="O126" si="208">IFERROR(O125/O122,0)</f>
        <v>0</v>
      </c>
      <c r="P126" s="34">
        <f t="shared" ref="P126" si="209">IFERROR(P125/P122,0)</f>
        <v>0</v>
      </c>
      <c r="Q126" s="34">
        <f t="shared" ref="Q126" si="210">IFERROR(Q125/Q122,0)</f>
        <v>0</v>
      </c>
      <c r="R126" s="34">
        <f t="shared" ref="R126" si="211">IFERROR(R125/R122,0)</f>
        <v>0</v>
      </c>
      <c r="S126" s="34">
        <f t="shared" ref="S126" si="212">IFERROR(S125/S122,0)</f>
        <v>0.91395559322876996</v>
      </c>
      <c r="T126" s="35"/>
      <c r="U126" s="35"/>
      <c r="V126" s="35"/>
      <c r="W126" s="36"/>
    </row>
    <row r="127" spans="1:23" s="41" customFormat="1" ht="15" customHeight="1">
      <c r="A127" s="36"/>
      <c r="B127" s="37" t="s">
        <v>57</v>
      </c>
      <c r="C127" s="38" t="s">
        <v>5</v>
      </c>
      <c r="D127" s="38" t="s">
        <v>103</v>
      </c>
      <c r="E127" s="38" t="s">
        <v>63</v>
      </c>
      <c r="F127" s="38" t="s">
        <v>65</v>
      </c>
      <c r="G127" s="38" t="s">
        <v>1</v>
      </c>
      <c r="H127" s="39" t="s">
        <v>98</v>
      </c>
      <c r="I127" s="34">
        <v>1.0654829231642724</v>
      </c>
      <c r="J127" s="34">
        <v>0.8857323759899115</v>
      </c>
      <c r="K127" s="34">
        <v>0</v>
      </c>
      <c r="L127" s="34">
        <v>42.659884285714284</v>
      </c>
      <c r="M127" s="34">
        <f t="shared" ref="M127:S127" si="213">IFERROR(M125/M123,0)</f>
        <v>0.96781193020840184</v>
      </c>
      <c r="N127" s="34">
        <f t="shared" si="213"/>
        <v>0</v>
      </c>
      <c r="O127" s="34">
        <f t="shared" si="213"/>
        <v>0</v>
      </c>
      <c r="P127" s="34">
        <f t="shared" si="213"/>
        <v>0</v>
      </c>
      <c r="Q127" s="34">
        <f t="shared" si="213"/>
        <v>0</v>
      </c>
      <c r="R127" s="34">
        <f t="shared" si="213"/>
        <v>0</v>
      </c>
      <c r="S127" s="34">
        <f t="shared" si="213"/>
        <v>0.96781193020840184</v>
      </c>
      <c r="T127" s="35"/>
      <c r="U127" s="35"/>
      <c r="V127" s="35"/>
      <c r="W127" s="36"/>
    </row>
    <row r="128" spans="1:23" s="41" customFormat="1" ht="15" customHeight="1">
      <c r="A128" s="36"/>
      <c r="B128" s="37" t="s">
        <v>1</v>
      </c>
      <c r="C128" s="38" t="s">
        <v>1</v>
      </c>
      <c r="D128" s="38" t="s">
        <v>1</v>
      </c>
      <c r="E128" s="38" t="s">
        <v>1</v>
      </c>
      <c r="F128" s="38" t="s">
        <v>1</v>
      </c>
      <c r="G128" s="38" t="s">
        <v>1</v>
      </c>
      <c r="H128" s="39"/>
      <c r="I128" s="34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6"/>
    </row>
    <row r="129" spans="1:25" s="41" customFormat="1" ht="24" customHeight="1">
      <c r="A129" s="36"/>
      <c r="B129" s="37" t="s">
        <v>57</v>
      </c>
      <c r="C129" s="38" t="s">
        <v>5</v>
      </c>
      <c r="D129" s="38" t="s">
        <v>103</v>
      </c>
      <c r="E129" s="38" t="s">
        <v>63</v>
      </c>
      <c r="F129" s="38" t="s">
        <v>65</v>
      </c>
      <c r="G129" s="38" t="s">
        <v>130</v>
      </c>
      <c r="H129" s="39" t="s">
        <v>131</v>
      </c>
      <c r="I129" s="34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6"/>
    </row>
    <row r="130" spans="1:25" s="41" customFormat="1" ht="15" customHeight="1">
      <c r="A130" s="36"/>
      <c r="B130" s="37" t="s">
        <v>57</v>
      </c>
      <c r="C130" s="38" t="s">
        <v>5</v>
      </c>
      <c r="D130" s="38" t="s">
        <v>103</v>
      </c>
      <c r="E130" s="38" t="s">
        <v>63</v>
      </c>
      <c r="F130" s="38" t="s">
        <v>65</v>
      </c>
      <c r="G130" s="38" t="s">
        <v>130</v>
      </c>
      <c r="H130" s="39" t="s">
        <v>16</v>
      </c>
      <c r="I130" s="34">
        <v>259304983</v>
      </c>
      <c r="J130" s="35">
        <v>301452654</v>
      </c>
      <c r="K130" s="35">
        <v>0</v>
      </c>
      <c r="L130" s="35">
        <v>45171</v>
      </c>
      <c r="M130" s="34">
        <f t="shared" ref="M130:M133" si="214">SUM(I130:L130)</f>
        <v>560802808</v>
      </c>
      <c r="N130" s="35">
        <v>0</v>
      </c>
      <c r="O130" s="35">
        <v>0</v>
      </c>
      <c r="P130" s="35">
        <v>0</v>
      </c>
      <c r="Q130" s="35">
        <v>0</v>
      </c>
      <c r="R130" s="35">
        <f>SUM(O130:Q130)</f>
        <v>0</v>
      </c>
      <c r="S130" s="35">
        <f>R130+N130+M130</f>
        <v>560802808</v>
      </c>
      <c r="T130" s="35">
        <f>IFERROR(M130/S130,0)*100</f>
        <v>100</v>
      </c>
      <c r="U130" s="35">
        <f>IFERROR(N130/S130,0)*100</f>
        <v>0</v>
      </c>
      <c r="V130" s="35">
        <f>IFERROR(O130/S130,0)*100</f>
        <v>0</v>
      </c>
      <c r="W130" s="36"/>
    </row>
    <row r="131" spans="1:25" s="41" customFormat="1" ht="15" customHeight="1">
      <c r="A131" s="36"/>
      <c r="B131" s="37" t="s">
        <v>57</v>
      </c>
      <c r="C131" s="38" t="s">
        <v>5</v>
      </c>
      <c r="D131" s="38" t="s">
        <v>103</v>
      </c>
      <c r="E131" s="38" t="s">
        <v>63</v>
      </c>
      <c r="F131" s="38" t="s">
        <v>65</v>
      </c>
      <c r="G131" s="38" t="s">
        <v>130</v>
      </c>
      <c r="H131" s="39" t="s">
        <v>17</v>
      </c>
      <c r="I131" s="34">
        <v>240202580</v>
      </c>
      <c r="J131" s="35">
        <v>289385940.64999998</v>
      </c>
      <c r="K131" s="35">
        <v>0</v>
      </c>
      <c r="L131" s="35">
        <v>7000</v>
      </c>
      <c r="M131" s="34">
        <f t="shared" si="214"/>
        <v>529595520.64999998</v>
      </c>
      <c r="N131" s="35">
        <v>0</v>
      </c>
      <c r="O131" s="35">
        <v>0</v>
      </c>
      <c r="P131" s="35">
        <v>0</v>
      </c>
      <c r="Q131" s="35">
        <v>0</v>
      </c>
      <c r="R131" s="35">
        <f t="shared" ref="R131:R133" si="215">SUM(O131:Q131)</f>
        <v>0</v>
      </c>
      <c r="S131" s="35">
        <f t="shared" ref="S131:S133" si="216">R131+N131+M131</f>
        <v>529595520.64999998</v>
      </c>
      <c r="T131" s="35">
        <f t="shared" ref="T131:T133" si="217">IFERROR(M131/S131,0)*100</f>
        <v>100</v>
      </c>
      <c r="U131" s="35">
        <f t="shared" ref="U131:U133" si="218">IFERROR(N131/S131,0)*100</f>
        <v>0</v>
      </c>
      <c r="V131" s="35">
        <f t="shared" ref="V131:V133" si="219">IFERROR(O131/S131,0)*100</f>
        <v>0</v>
      </c>
      <c r="W131" s="36"/>
    </row>
    <row r="132" spans="1:25" s="41" customFormat="1" ht="15" customHeight="1">
      <c r="A132" s="36"/>
      <c r="B132" s="37" t="s">
        <v>57</v>
      </c>
      <c r="C132" s="38" t="s">
        <v>5</v>
      </c>
      <c r="D132" s="38" t="s">
        <v>103</v>
      </c>
      <c r="E132" s="38" t="s">
        <v>63</v>
      </c>
      <c r="F132" s="38" t="s">
        <v>65</v>
      </c>
      <c r="G132" s="38" t="s">
        <v>130</v>
      </c>
      <c r="H132" s="39" t="s">
        <v>18</v>
      </c>
      <c r="I132" s="34">
        <v>263024856.39000002</v>
      </c>
      <c r="J132" s="35">
        <v>323079914.36000001</v>
      </c>
      <c r="K132" s="35">
        <v>0</v>
      </c>
      <c r="L132" s="35">
        <v>302706.27</v>
      </c>
      <c r="M132" s="34">
        <f t="shared" si="214"/>
        <v>586407477.01999998</v>
      </c>
      <c r="N132" s="35">
        <v>0</v>
      </c>
      <c r="O132" s="35">
        <v>0</v>
      </c>
      <c r="P132" s="35">
        <v>0</v>
      </c>
      <c r="Q132" s="35">
        <v>0</v>
      </c>
      <c r="R132" s="35">
        <f t="shared" si="215"/>
        <v>0</v>
      </c>
      <c r="S132" s="35">
        <f t="shared" si="216"/>
        <v>586407477.01999998</v>
      </c>
      <c r="T132" s="35">
        <f t="shared" si="217"/>
        <v>100</v>
      </c>
      <c r="U132" s="35">
        <f t="shared" si="218"/>
        <v>0</v>
      </c>
      <c r="V132" s="35">
        <f t="shared" si="219"/>
        <v>0</v>
      </c>
      <c r="W132" s="36"/>
      <c r="X132" s="40"/>
      <c r="Y132" s="42"/>
    </row>
    <row r="133" spans="1:25" s="41" customFormat="1" ht="15" customHeight="1">
      <c r="A133" s="36"/>
      <c r="B133" s="37" t="s">
        <v>57</v>
      </c>
      <c r="C133" s="38" t="s">
        <v>5</v>
      </c>
      <c r="D133" s="38" t="s">
        <v>103</v>
      </c>
      <c r="E133" s="38" t="s">
        <v>63</v>
      </c>
      <c r="F133" s="38" t="s">
        <v>65</v>
      </c>
      <c r="G133" s="38" t="s">
        <v>130</v>
      </c>
      <c r="H133" s="39" t="s">
        <v>19</v>
      </c>
      <c r="I133" s="34">
        <v>255931747.09</v>
      </c>
      <c r="J133" s="35">
        <v>256318496.78999999</v>
      </c>
      <c r="K133" s="35">
        <v>0</v>
      </c>
      <c r="L133" s="35">
        <v>298619.19</v>
      </c>
      <c r="M133" s="34">
        <f t="shared" si="214"/>
        <v>512548863.06999999</v>
      </c>
      <c r="N133" s="35">
        <v>0</v>
      </c>
      <c r="O133" s="35">
        <v>0</v>
      </c>
      <c r="P133" s="35">
        <v>0</v>
      </c>
      <c r="Q133" s="35">
        <v>0</v>
      </c>
      <c r="R133" s="35">
        <f t="shared" si="215"/>
        <v>0</v>
      </c>
      <c r="S133" s="35">
        <f t="shared" si="216"/>
        <v>512548863.06999999</v>
      </c>
      <c r="T133" s="35">
        <f t="shared" si="217"/>
        <v>100</v>
      </c>
      <c r="U133" s="35">
        <f t="shared" si="218"/>
        <v>0</v>
      </c>
      <c r="V133" s="35">
        <f t="shared" si="219"/>
        <v>0</v>
      </c>
      <c r="W133" s="36"/>
    </row>
    <row r="134" spans="1:25" s="41" customFormat="1" ht="15" customHeight="1">
      <c r="A134" s="36"/>
      <c r="B134" s="37" t="s">
        <v>57</v>
      </c>
      <c r="C134" s="38" t="s">
        <v>5</v>
      </c>
      <c r="D134" s="38" t="s">
        <v>103</v>
      </c>
      <c r="E134" s="38" t="s">
        <v>63</v>
      </c>
      <c r="F134" s="38" t="s">
        <v>65</v>
      </c>
      <c r="G134" s="38" t="s">
        <v>130</v>
      </c>
      <c r="H134" s="39" t="s">
        <v>97</v>
      </c>
      <c r="I134" s="34">
        <v>0.98699124146796668</v>
      </c>
      <c r="J134" s="34">
        <v>0.8502777911850794</v>
      </c>
      <c r="K134" s="34">
        <v>0</v>
      </c>
      <c r="L134" s="34">
        <v>6.6108607292289303</v>
      </c>
      <c r="M134" s="34">
        <f t="shared" ref="M134" si="220">IFERROR(M133/M130,0)</f>
        <v>0.91395559322876996</v>
      </c>
      <c r="N134" s="34">
        <f t="shared" ref="N134" si="221">IFERROR(N133/N130,0)</f>
        <v>0</v>
      </c>
      <c r="O134" s="34">
        <f t="shared" ref="O134" si="222">IFERROR(O133/O130,0)</f>
        <v>0</v>
      </c>
      <c r="P134" s="34">
        <f t="shared" ref="P134" si="223">IFERROR(P133/P130,0)</f>
        <v>0</v>
      </c>
      <c r="Q134" s="34">
        <f t="shared" ref="Q134" si="224">IFERROR(Q133/Q130,0)</f>
        <v>0</v>
      </c>
      <c r="R134" s="34">
        <f t="shared" ref="R134" si="225">IFERROR(R133/R130,0)</f>
        <v>0</v>
      </c>
      <c r="S134" s="34">
        <f t="shared" ref="S134" si="226">IFERROR(S133/S130,0)</f>
        <v>0.91395559322876996</v>
      </c>
      <c r="T134" s="35"/>
      <c r="U134" s="35"/>
      <c r="V134" s="35"/>
      <c r="W134" s="36"/>
      <c r="Y134" s="42"/>
    </row>
    <row r="135" spans="1:25" s="41" customFormat="1" ht="15" customHeight="1">
      <c r="A135" s="36"/>
      <c r="B135" s="37" t="s">
        <v>57</v>
      </c>
      <c r="C135" s="38" t="s">
        <v>5</v>
      </c>
      <c r="D135" s="38" t="s">
        <v>103</v>
      </c>
      <c r="E135" s="38" t="s">
        <v>63</v>
      </c>
      <c r="F135" s="38" t="s">
        <v>65</v>
      </c>
      <c r="G135" s="38" t="s">
        <v>130</v>
      </c>
      <c r="H135" s="39" t="s">
        <v>98</v>
      </c>
      <c r="I135" s="34">
        <v>1.0654829231642724</v>
      </c>
      <c r="J135" s="34">
        <v>0.8857323759899115</v>
      </c>
      <c r="K135" s="34">
        <v>0</v>
      </c>
      <c r="L135" s="34">
        <v>42.659884285714284</v>
      </c>
      <c r="M135" s="34">
        <f t="shared" ref="M135:S135" si="227">IFERROR(M133/M131,0)</f>
        <v>0.96781193020840184</v>
      </c>
      <c r="N135" s="34">
        <f t="shared" si="227"/>
        <v>0</v>
      </c>
      <c r="O135" s="34">
        <f t="shared" si="227"/>
        <v>0</v>
      </c>
      <c r="P135" s="34">
        <f t="shared" si="227"/>
        <v>0</v>
      </c>
      <c r="Q135" s="34">
        <f t="shared" si="227"/>
        <v>0</v>
      </c>
      <c r="R135" s="34">
        <f t="shared" si="227"/>
        <v>0</v>
      </c>
      <c r="S135" s="34">
        <f t="shared" si="227"/>
        <v>0.96781193020840184</v>
      </c>
      <c r="T135" s="35"/>
      <c r="U135" s="35"/>
      <c r="V135" s="35"/>
      <c r="W135" s="36"/>
    </row>
    <row r="136" spans="1:25" s="41" customFormat="1" ht="15" customHeight="1">
      <c r="A136" s="36"/>
      <c r="B136" s="37" t="s">
        <v>1</v>
      </c>
      <c r="C136" s="38" t="s">
        <v>1</v>
      </c>
      <c r="D136" s="38" t="s">
        <v>1</v>
      </c>
      <c r="E136" s="38" t="s">
        <v>1</v>
      </c>
      <c r="F136" s="38" t="s">
        <v>1</v>
      </c>
      <c r="G136" s="38" t="s">
        <v>1</v>
      </c>
      <c r="H136" s="39"/>
      <c r="I136" s="34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6"/>
    </row>
    <row r="137" spans="1:25" s="41" customFormat="1" ht="18" customHeight="1">
      <c r="A137" s="36"/>
      <c r="B137" s="37" t="s">
        <v>57</v>
      </c>
      <c r="C137" s="38" t="s">
        <v>5</v>
      </c>
      <c r="D137" s="38" t="s">
        <v>109</v>
      </c>
      <c r="E137" s="38" t="s">
        <v>1</v>
      </c>
      <c r="F137" s="38" t="s">
        <v>1</v>
      </c>
      <c r="G137" s="38" t="s">
        <v>1</v>
      </c>
      <c r="H137" s="39" t="s">
        <v>110</v>
      </c>
      <c r="I137" s="34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6"/>
    </row>
    <row r="138" spans="1:25" s="41" customFormat="1" ht="15" customHeight="1">
      <c r="A138" s="36"/>
      <c r="B138" s="37" t="s">
        <v>57</v>
      </c>
      <c r="C138" s="38" t="s">
        <v>5</v>
      </c>
      <c r="D138" s="38" t="s">
        <v>109</v>
      </c>
      <c r="E138" s="38" t="s">
        <v>1</v>
      </c>
      <c r="F138" s="38" t="s">
        <v>1</v>
      </c>
      <c r="G138" s="38" t="s">
        <v>1</v>
      </c>
      <c r="H138" s="39" t="s">
        <v>16</v>
      </c>
      <c r="I138" s="34">
        <v>27964790</v>
      </c>
      <c r="J138" s="34">
        <v>2242548</v>
      </c>
      <c r="K138" s="34">
        <v>0</v>
      </c>
      <c r="L138" s="34">
        <v>0</v>
      </c>
      <c r="M138" s="34">
        <f t="shared" ref="M138:M141" si="228">SUM(I138:L138)</f>
        <v>30207338</v>
      </c>
      <c r="N138" s="35">
        <v>0</v>
      </c>
      <c r="O138" s="35">
        <v>0</v>
      </c>
      <c r="P138" s="35">
        <v>0</v>
      </c>
      <c r="Q138" s="35">
        <v>0</v>
      </c>
      <c r="R138" s="35">
        <f>SUM(O138:Q138)</f>
        <v>0</v>
      </c>
      <c r="S138" s="35">
        <f>R138+N138+M138</f>
        <v>30207338</v>
      </c>
      <c r="T138" s="35">
        <f>IFERROR(M138/S138,0)*100</f>
        <v>100</v>
      </c>
      <c r="U138" s="35">
        <f>IFERROR(N138/S138,0)*100</f>
        <v>0</v>
      </c>
      <c r="V138" s="35">
        <f>IFERROR(O138/S138,0)*100</f>
        <v>0</v>
      </c>
      <c r="W138" s="36"/>
    </row>
    <row r="139" spans="1:25" s="41" customFormat="1" ht="15" customHeight="1">
      <c r="A139" s="36"/>
      <c r="B139" s="37" t="s">
        <v>57</v>
      </c>
      <c r="C139" s="38" t="s">
        <v>5</v>
      </c>
      <c r="D139" s="38" t="s">
        <v>109</v>
      </c>
      <c r="E139" s="38" t="s">
        <v>1</v>
      </c>
      <c r="F139" s="38" t="s">
        <v>1</v>
      </c>
      <c r="G139" s="38" t="s">
        <v>1</v>
      </c>
      <c r="H139" s="39" t="s">
        <v>17</v>
      </c>
      <c r="I139" s="34">
        <v>27789437</v>
      </c>
      <c r="J139" s="34">
        <v>2171808</v>
      </c>
      <c r="K139" s="34">
        <v>0</v>
      </c>
      <c r="L139" s="34">
        <v>0</v>
      </c>
      <c r="M139" s="34">
        <f t="shared" si="228"/>
        <v>29961245</v>
      </c>
      <c r="N139" s="35">
        <v>0</v>
      </c>
      <c r="O139" s="35">
        <v>0</v>
      </c>
      <c r="P139" s="35">
        <v>0</v>
      </c>
      <c r="Q139" s="35">
        <v>0</v>
      </c>
      <c r="R139" s="35">
        <f t="shared" ref="R139:R141" si="229">SUM(O139:Q139)</f>
        <v>0</v>
      </c>
      <c r="S139" s="35">
        <f t="shared" ref="S139:S141" si="230">R139+N139+M139</f>
        <v>29961245</v>
      </c>
      <c r="T139" s="35">
        <f t="shared" ref="T139:T141" si="231">IFERROR(M139/S139,0)*100</f>
        <v>100</v>
      </c>
      <c r="U139" s="35">
        <f t="shared" ref="U139:U141" si="232">IFERROR(N139/S139,0)*100</f>
        <v>0</v>
      </c>
      <c r="V139" s="35">
        <f t="shared" ref="V139:V141" si="233">IFERROR(O139/S139,0)*100</f>
        <v>0</v>
      </c>
      <c r="W139" s="36"/>
    </row>
    <row r="140" spans="1:25" s="41" customFormat="1" ht="15" customHeight="1">
      <c r="A140" s="36"/>
      <c r="B140" s="37" t="s">
        <v>57</v>
      </c>
      <c r="C140" s="38" t="s">
        <v>5</v>
      </c>
      <c r="D140" s="38" t="s">
        <v>109</v>
      </c>
      <c r="E140" s="38" t="s">
        <v>1</v>
      </c>
      <c r="F140" s="38" t="s">
        <v>1</v>
      </c>
      <c r="G140" s="38" t="s">
        <v>1</v>
      </c>
      <c r="H140" s="39" t="s">
        <v>18</v>
      </c>
      <c r="I140" s="34">
        <v>16906776.699999999</v>
      </c>
      <c r="J140" s="34">
        <v>2171808</v>
      </c>
      <c r="K140" s="34">
        <v>0</v>
      </c>
      <c r="L140" s="34">
        <v>0</v>
      </c>
      <c r="M140" s="34">
        <f t="shared" si="228"/>
        <v>19078584.699999999</v>
      </c>
      <c r="N140" s="35">
        <v>0</v>
      </c>
      <c r="O140" s="35">
        <v>0</v>
      </c>
      <c r="P140" s="35">
        <v>0</v>
      </c>
      <c r="Q140" s="35">
        <v>0</v>
      </c>
      <c r="R140" s="35">
        <f t="shared" si="229"/>
        <v>0</v>
      </c>
      <c r="S140" s="35">
        <f t="shared" si="230"/>
        <v>19078584.699999999</v>
      </c>
      <c r="T140" s="35">
        <f t="shared" si="231"/>
        <v>100</v>
      </c>
      <c r="U140" s="35">
        <f t="shared" si="232"/>
        <v>0</v>
      </c>
      <c r="V140" s="35">
        <f t="shared" si="233"/>
        <v>0</v>
      </c>
      <c r="W140" s="36"/>
    </row>
    <row r="141" spans="1:25" s="41" customFormat="1" ht="15" customHeight="1">
      <c r="A141" s="36"/>
      <c r="B141" s="37" t="s">
        <v>57</v>
      </c>
      <c r="C141" s="38" t="s">
        <v>5</v>
      </c>
      <c r="D141" s="38" t="s">
        <v>109</v>
      </c>
      <c r="E141" s="38" t="s">
        <v>1</v>
      </c>
      <c r="F141" s="38" t="s">
        <v>1</v>
      </c>
      <c r="G141" s="38" t="s">
        <v>1</v>
      </c>
      <c r="H141" s="39" t="s">
        <v>19</v>
      </c>
      <c r="I141" s="34">
        <v>16704560.9</v>
      </c>
      <c r="J141" s="34">
        <v>2111525.88</v>
      </c>
      <c r="K141" s="34">
        <v>0</v>
      </c>
      <c r="L141" s="34">
        <v>0</v>
      </c>
      <c r="M141" s="34">
        <f t="shared" si="228"/>
        <v>18816086.780000001</v>
      </c>
      <c r="N141" s="35">
        <v>0</v>
      </c>
      <c r="O141" s="35">
        <v>0</v>
      </c>
      <c r="P141" s="35">
        <v>0</v>
      </c>
      <c r="Q141" s="35">
        <v>0</v>
      </c>
      <c r="R141" s="35">
        <f t="shared" si="229"/>
        <v>0</v>
      </c>
      <c r="S141" s="35">
        <f t="shared" si="230"/>
        <v>18816086.780000001</v>
      </c>
      <c r="T141" s="35">
        <f t="shared" si="231"/>
        <v>100</v>
      </c>
      <c r="U141" s="35">
        <f t="shared" si="232"/>
        <v>0</v>
      </c>
      <c r="V141" s="35">
        <f t="shared" si="233"/>
        <v>0</v>
      </c>
      <c r="W141" s="36"/>
    </row>
    <row r="142" spans="1:25" s="41" customFormat="1" ht="15" customHeight="1">
      <c r="A142" s="36"/>
      <c r="B142" s="37" t="s">
        <v>57</v>
      </c>
      <c r="C142" s="38" t="s">
        <v>5</v>
      </c>
      <c r="D142" s="38" t="s">
        <v>109</v>
      </c>
      <c r="E142" s="38" t="s">
        <v>1</v>
      </c>
      <c r="F142" s="38" t="s">
        <v>1</v>
      </c>
      <c r="G142" s="38" t="s">
        <v>1</v>
      </c>
      <c r="H142" s="39" t="s">
        <v>97</v>
      </c>
      <c r="I142" s="34">
        <v>0.59734261905775088</v>
      </c>
      <c r="J142" s="34">
        <v>0.94157444121597389</v>
      </c>
      <c r="K142" s="34">
        <v>0</v>
      </c>
      <c r="L142" s="34">
        <v>0</v>
      </c>
      <c r="M142" s="34">
        <f t="shared" ref="M142" si="234">IFERROR(M141/M138,0)</f>
        <v>0.62289787931660845</v>
      </c>
      <c r="N142" s="34">
        <f t="shared" ref="N142" si="235">IFERROR(N141/N138,0)</f>
        <v>0</v>
      </c>
      <c r="O142" s="34">
        <f t="shared" ref="O142" si="236">IFERROR(O141/O138,0)</f>
        <v>0</v>
      </c>
      <c r="P142" s="34">
        <f t="shared" ref="P142" si="237">IFERROR(P141/P138,0)</f>
        <v>0</v>
      </c>
      <c r="Q142" s="34">
        <f t="shared" ref="Q142" si="238">IFERROR(Q141/Q138,0)</f>
        <v>0</v>
      </c>
      <c r="R142" s="34">
        <f t="shared" ref="R142" si="239">IFERROR(R141/R138,0)</f>
        <v>0</v>
      </c>
      <c r="S142" s="34">
        <f t="shared" ref="S142" si="240">IFERROR(S141/S138,0)</f>
        <v>0.62289787931660845</v>
      </c>
      <c r="T142" s="35"/>
      <c r="U142" s="35"/>
      <c r="V142" s="35"/>
      <c r="W142" s="36"/>
    </row>
    <row r="143" spans="1:25" s="41" customFormat="1" ht="15" customHeight="1">
      <c r="A143" s="36"/>
      <c r="B143" s="37" t="s">
        <v>57</v>
      </c>
      <c r="C143" s="38" t="s">
        <v>5</v>
      </c>
      <c r="D143" s="38" t="s">
        <v>109</v>
      </c>
      <c r="E143" s="38" t="s">
        <v>1</v>
      </c>
      <c r="F143" s="38" t="s">
        <v>1</v>
      </c>
      <c r="G143" s="38" t="s">
        <v>1</v>
      </c>
      <c r="H143" s="39" t="s">
        <v>98</v>
      </c>
      <c r="I143" s="34">
        <v>0.60111188650565317</v>
      </c>
      <c r="J143" s="34">
        <v>0.97224334747823005</v>
      </c>
      <c r="K143" s="34">
        <v>0</v>
      </c>
      <c r="L143" s="34">
        <v>0</v>
      </c>
      <c r="M143" s="34">
        <f t="shared" ref="M143:S143" si="241">IFERROR(M141/M139,0)</f>
        <v>0.62801418232119532</v>
      </c>
      <c r="N143" s="34">
        <f t="shared" si="241"/>
        <v>0</v>
      </c>
      <c r="O143" s="34">
        <f t="shared" si="241"/>
        <v>0</v>
      </c>
      <c r="P143" s="34">
        <f t="shared" si="241"/>
        <v>0</v>
      </c>
      <c r="Q143" s="34">
        <f t="shared" si="241"/>
        <v>0</v>
      </c>
      <c r="R143" s="34">
        <f t="shared" si="241"/>
        <v>0</v>
      </c>
      <c r="S143" s="34">
        <f t="shared" si="241"/>
        <v>0.62801418232119532</v>
      </c>
      <c r="T143" s="35"/>
      <c r="U143" s="35"/>
      <c r="V143" s="35"/>
      <c r="W143" s="36"/>
    </row>
    <row r="144" spans="1:25" s="41" customFormat="1" ht="15" customHeight="1">
      <c r="A144" s="36"/>
      <c r="B144" s="37" t="s">
        <v>1</v>
      </c>
      <c r="C144" s="38" t="s">
        <v>1</v>
      </c>
      <c r="D144" s="38" t="s">
        <v>1</v>
      </c>
      <c r="E144" s="38" t="s">
        <v>1</v>
      </c>
      <c r="F144" s="38" t="s">
        <v>1</v>
      </c>
      <c r="G144" s="38" t="s">
        <v>1</v>
      </c>
      <c r="H144" s="39"/>
      <c r="I144" s="34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6"/>
    </row>
    <row r="145" spans="1:23" s="41" customFormat="1" ht="24" customHeight="1">
      <c r="A145" s="36"/>
      <c r="B145" s="37" t="s">
        <v>57</v>
      </c>
      <c r="C145" s="38" t="s">
        <v>5</v>
      </c>
      <c r="D145" s="38" t="s">
        <v>109</v>
      </c>
      <c r="E145" s="38" t="s">
        <v>70</v>
      </c>
      <c r="F145" s="38" t="s">
        <v>1</v>
      </c>
      <c r="G145" s="38" t="s">
        <v>1</v>
      </c>
      <c r="H145" s="39" t="s">
        <v>111</v>
      </c>
      <c r="I145" s="34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6"/>
    </row>
    <row r="146" spans="1:23" s="41" customFormat="1" ht="15" customHeight="1">
      <c r="A146" s="36"/>
      <c r="B146" s="37" t="s">
        <v>57</v>
      </c>
      <c r="C146" s="38" t="s">
        <v>5</v>
      </c>
      <c r="D146" s="38" t="s">
        <v>109</v>
      </c>
      <c r="E146" s="38" t="s">
        <v>70</v>
      </c>
      <c r="F146" s="38" t="s">
        <v>1</v>
      </c>
      <c r="G146" s="38" t="s">
        <v>1</v>
      </c>
      <c r="H146" s="39" t="s">
        <v>16</v>
      </c>
      <c r="I146" s="34">
        <v>27964790</v>
      </c>
      <c r="J146" s="34">
        <v>2242548</v>
      </c>
      <c r="K146" s="34">
        <v>0</v>
      </c>
      <c r="L146" s="34">
        <v>0</v>
      </c>
      <c r="M146" s="34">
        <f t="shared" ref="M146:M149" si="242">SUM(I146:L146)</f>
        <v>30207338</v>
      </c>
      <c r="N146" s="35">
        <v>0</v>
      </c>
      <c r="O146" s="35">
        <v>0</v>
      </c>
      <c r="P146" s="35">
        <v>0</v>
      </c>
      <c r="Q146" s="35">
        <v>0</v>
      </c>
      <c r="R146" s="35">
        <f>SUM(O146:Q146)</f>
        <v>0</v>
      </c>
      <c r="S146" s="35">
        <f>R146+N146+M146</f>
        <v>30207338</v>
      </c>
      <c r="T146" s="35">
        <f>IFERROR(M146/S146,0)*100</f>
        <v>100</v>
      </c>
      <c r="U146" s="35">
        <f>IFERROR(N146/S146,0)*100</f>
        <v>0</v>
      </c>
      <c r="V146" s="35">
        <f>IFERROR(O146/S146,0)*100</f>
        <v>0</v>
      </c>
      <c r="W146" s="36"/>
    </row>
    <row r="147" spans="1:23" s="41" customFormat="1" ht="15" customHeight="1">
      <c r="A147" s="36"/>
      <c r="B147" s="37" t="s">
        <v>57</v>
      </c>
      <c r="C147" s="38" t="s">
        <v>5</v>
      </c>
      <c r="D147" s="38" t="s">
        <v>109</v>
      </c>
      <c r="E147" s="38" t="s">
        <v>70</v>
      </c>
      <c r="F147" s="38" t="s">
        <v>1</v>
      </c>
      <c r="G147" s="38" t="s">
        <v>1</v>
      </c>
      <c r="H147" s="39" t="s">
        <v>17</v>
      </c>
      <c r="I147" s="34">
        <v>27789437</v>
      </c>
      <c r="J147" s="34">
        <v>2171808</v>
      </c>
      <c r="K147" s="34">
        <v>0</v>
      </c>
      <c r="L147" s="34">
        <v>0</v>
      </c>
      <c r="M147" s="34">
        <f t="shared" si="242"/>
        <v>29961245</v>
      </c>
      <c r="N147" s="35">
        <v>0</v>
      </c>
      <c r="O147" s="35">
        <v>0</v>
      </c>
      <c r="P147" s="35">
        <v>0</v>
      </c>
      <c r="Q147" s="35">
        <v>0</v>
      </c>
      <c r="R147" s="35">
        <f t="shared" ref="R147:R149" si="243">SUM(O147:Q147)</f>
        <v>0</v>
      </c>
      <c r="S147" s="35">
        <f t="shared" ref="S147:S149" si="244">R147+N147+M147</f>
        <v>29961245</v>
      </c>
      <c r="T147" s="35">
        <f t="shared" ref="T147:T149" si="245">IFERROR(M147/S147,0)*100</f>
        <v>100</v>
      </c>
      <c r="U147" s="35">
        <f t="shared" ref="U147:U149" si="246">IFERROR(N147/S147,0)*100</f>
        <v>0</v>
      </c>
      <c r="V147" s="35">
        <f t="shared" ref="V147:V149" si="247">IFERROR(O147/S147,0)*100</f>
        <v>0</v>
      </c>
      <c r="W147" s="36"/>
    </row>
    <row r="148" spans="1:23" s="41" customFormat="1" ht="15" customHeight="1">
      <c r="A148" s="36"/>
      <c r="B148" s="37" t="s">
        <v>57</v>
      </c>
      <c r="C148" s="38" t="s">
        <v>5</v>
      </c>
      <c r="D148" s="38" t="s">
        <v>109</v>
      </c>
      <c r="E148" s="38" t="s">
        <v>70</v>
      </c>
      <c r="F148" s="38" t="s">
        <v>1</v>
      </c>
      <c r="G148" s="38" t="s">
        <v>1</v>
      </c>
      <c r="H148" s="39" t="s">
        <v>18</v>
      </c>
      <c r="I148" s="34">
        <v>16906776.699999999</v>
      </c>
      <c r="J148" s="34">
        <v>2171808</v>
      </c>
      <c r="K148" s="34">
        <v>0</v>
      </c>
      <c r="L148" s="34">
        <v>0</v>
      </c>
      <c r="M148" s="34">
        <f t="shared" si="242"/>
        <v>19078584.699999999</v>
      </c>
      <c r="N148" s="35">
        <v>0</v>
      </c>
      <c r="O148" s="35">
        <v>0</v>
      </c>
      <c r="P148" s="35">
        <v>0</v>
      </c>
      <c r="Q148" s="35">
        <v>0</v>
      </c>
      <c r="R148" s="35">
        <f t="shared" si="243"/>
        <v>0</v>
      </c>
      <c r="S148" s="35">
        <f t="shared" si="244"/>
        <v>19078584.699999999</v>
      </c>
      <c r="T148" s="35">
        <f t="shared" si="245"/>
        <v>100</v>
      </c>
      <c r="U148" s="35">
        <f t="shared" si="246"/>
        <v>0</v>
      </c>
      <c r="V148" s="35">
        <f t="shared" si="247"/>
        <v>0</v>
      </c>
      <c r="W148" s="36"/>
    </row>
    <row r="149" spans="1:23" s="41" customFormat="1" ht="15" customHeight="1">
      <c r="A149" s="36"/>
      <c r="B149" s="37" t="s">
        <v>57</v>
      </c>
      <c r="C149" s="38" t="s">
        <v>5</v>
      </c>
      <c r="D149" s="38" t="s">
        <v>109</v>
      </c>
      <c r="E149" s="38" t="s">
        <v>70</v>
      </c>
      <c r="F149" s="38" t="s">
        <v>1</v>
      </c>
      <c r="G149" s="38" t="s">
        <v>1</v>
      </c>
      <c r="H149" s="39" t="s">
        <v>19</v>
      </c>
      <c r="I149" s="34">
        <v>16704560.9</v>
      </c>
      <c r="J149" s="34">
        <v>2111525.88</v>
      </c>
      <c r="K149" s="34">
        <v>0</v>
      </c>
      <c r="L149" s="34">
        <v>0</v>
      </c>
      <c r="M149" s="34">
        <f t="shared" si="242"/>
        <v>18816086.780000001</v>
      </c>
      <c r="N149" s="35">
        <v>0</v>
      </c>
      <c r="O149" s="35">
        <v>0</v>
      </c>
      <c r="P149" s="35">
        <v>0</v>
      </c>
      <c r="Q149" s="35">
        <v>0</v>
      </c>
      <c r="R149" s="35">
        <f t="shared" si="243"/>
        <v>0</v>
      </c>
      <c r="S149" s="35">
        <f t="shared" si="244"/>
        <v>18816086.780000001</v>
      </c>
      <c r="T149" s="35">
        <f t="shared" si="245"/>
        <v>100</v>
      </c>
      <c r="U149" s="35">
        <f t="shared" si="246"/>
        <v>0</v>
      </c>
      <c r="V149" s="35">
        <f t="shared" si="247"/>
        <v>0</v>
      </c>
      <c r="W149" s="36"/>
    </row>
    <row r="150" spans="1:23" s="41" customFormat="1" ht="15" customHeight="1">
      <c r="A150" s="36"/>
      <c r="B150" s="37" t="s">
        <v>57</v>
      </c>
      <c r="C150" s="38" t="s">
        <v>5</v>
      </c>
      <c r="D150" s="38" t="s">
        <v>109</v>
      </c>
      <c r="E150" s="38" t="s">
        <v>70</v>
      </c>
      <c r="F150" s="38" t="s">
        <v>1</v>
      </c>
      <c r="G150" s="38" t="s">
        <v>1</v>
      </c>
      <c r="H150" s="39" t="s">
        <v>97</v>
      </c>
      <c r="I150" s="34">
        <v>0.59734261905775088</v>
      </c>
      <c r="J150" s="34">
        <v>0.94157444121597389</v>
      </c>
      <c r="K150" s="34">
        <v>0</v>
      </c>
      <c r="L150" s="34">
        <v>0</v>
      </c>
      <c r="M150" s="34">
        <f t="shared" ref="M150" si="248">IFERROR(M149/M146,0)</f>
        <v>0.62289787931660845</v>
      </c>
      <c r="N150" s="34">
        <f t="shared" ref="N150" si="249">IFERROR(N149/N146,0)</f>
        <v>0</v>
      </c>
      <c r="O150" s="34">
        <f t="shared" ref="O150" si="250">IFERROR(O149/O146,0)</f>
        <v>0</v>
      </c>
      <c r="P150" s="34">
        <f t="shared" ref="P150" si="251">IFERROR(P149/P146,0)</f>
        <v>0</v>
      </c>
      <c r="Q150" s="34">
        <f t="shared" ref="Q150" si="252">IFERROR(Q149/Q146,0)</f>
        <v>0</v>
      </c>
      <c r="R150" s="34">
        <f t="shared" ref="R150" si="253">IFERROR(R149/R146,0)</f>
        <v>0</v>
      </c>
      <c r="S150" s="34">
        <f t="shared" ref="S150" si="254">IFERROR(S149/S146,0)</f>
        <v>0.62289787931660845</v>
      </c>
      <c r="T150" s="35"/>
      <c r="U150" s="35"/>
      <c r="V150" s="35"/>
      <c r="W150" s="36"/>
    </row>
    <row r="151" spans="1:23" s="41" customFormat="1" ht="15" customHeight="1">
      <c r="A151" s="36"/>
      <c r="B151" s="37" t="s">
        <v>57</v>
      </c>
      <c r="C151" s="38" t="s">
        <v>5</v>
      </c>
      <c r="D151" s="38" t="s">
        <v>109</v>
      </c>
      <c r="E151" s="38" t="s">
        <v>70</v>
      </c>
      <c r="F151" s="38" t="s">
        <v>1</v>
      </c>
      <c r="G151" s="38" t="s">
        <v>1</v>
      </c>
      <c r="H151" s="39" t="s">
        <v>98</v>
      </c>
      <c r="I151" s="34">
        <v>0.60111188650565317</v>
      </c>
      <c r="J151" s="34">
        <v>0.97224334747823005</v>
      </c>
      <c r="K151" s="34">
        <v>0</v>
      </c>
      <c r="L151" s="34">
        <v>0</v>
      </c>
      <c r="M151" s="34">
        <f t="shared" ref="M151:S151" si="255">IFERROR(M149/M147,0)</f>
        <v>0.62801418232119532</v>
      </c>
      <c r="N151" s="34">
        <f t="shared" si="255"/>
        <v>0</v>
      </c>
      <c r="O151" s="34">
        <f t="shared" si="255"/>
        <v>0</v>
      </c>
      <c r="P151" s="34">
        <f t="shared" si="255"/>
        <v>0</v>
      </c>
      <c r="Q151" s="34">
        <f t="shared" si="255"/>
        <v>0</v>
      </c>
      <c r="R151" s="34">
        <f t="shared" si="255"/>
        <v>0</v>
      </c>
      <c r="S151" s="34">
        <f t="shared" si="255"/>
        <v>0.62801418232119532</v>
      </c>
      <c r="T151" s="35"/>
      <c r="U151" s="35"/>
      <c r="V151" s="35"/>
      <c r="W151" s="36"/>
    </row>
    <row r="152" spans="1:23" s="41" customFormat="1" ht="15" customHeight="1">
      <c r="A152" s="36"/>
      <c r="B152" s="37" t="s">
        <v>1</v>
      </c>
      <c r="C152" s="38" t="s">
        <v>1</v>
      </c>
      <c r="D152" s="38" t="s">
        <v>1</v>
      </c>
      <c r="E152" s="38" t="s">
        <v>1</v>
      </c>
      <c r="F152" s="38" t="s">
        <v>1</v>
      </c>
      <c r="G152" s="38" t="s">
        <v>1</v>
      </c>
      <c r="H152" s="39"/>
      <c r="I152" s="34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6"/>
    </row>
    <row r="153" spans="1:23" s="41" customFormat="1" ht="18" customHeight="1">
      <c r="A153" s="36"/>
      <c r="B153" s="37" t="s">
        <v>57</v>
      </c>
      <c r="C153" s="38" t="s">
        <v>5</v>
      </c>
      <c r="D153" s="38" t="s">
        <v>109</v>
      </c>
      <c r="E153" s="38" t="s">
        <v>70</v>
      </c>
      <c r="F153" s="38" t="s">
        <v>72</v>
      </c>
      <c r="G153" s="38" t="s">
        <v>1</v>
      </c>
      <c r="H153" s="39" t="s">
        <v>112</v>
      </c>
      <c r="I153" s="34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6"/>
    </row>
    <row r="154" spans="1:23" s="41" customFormat="1" ht="15" customHeight="1">
      <c r="A154" s="36"/>
      <c r="B154" s="37" t="s">
        <v>57</v>
      </c>
      <c r="C154" s="38" t="s">
        <v>5</v>
      </c>
      <c r="D154" s="38" t="s">
        <v>109</v>
      </c>
      <c r="E154" s="38" t="s">
        <v>70</v>
      </c>
      <c r="F154" s="38" t="s">
        <v>72</v>
      </c>
      <c r="G154" s="38" t="s">
        <v>1</v>
      </c>
      <c r="H154" s="39" t="s">
        <v>16</v>
      </c>
      <c r="I154" s="34">
        <v>27964790</v>
      </c>
      <c r="J154" s="34">
        <v>2242548</v>
      </c>
      <c r="K154" s="34">
        <v>0</v>
      </c>
      <c r="L154" s="34">
        <v>0</v>
      </c>
      <c r="M154" s="34">
        <f t="shared" ref="M154:M157" si="256">SUM(I154:L154)</f>
        <v>30207338</v>
      </c>
      <c r="N154" s="35">
        <v>0</v>
      </c>
      <c r="O154" s="35">
        <v>0</v>
      </c>
      <c r="P154" s="35">
        <v>0</v>
      </c>
      <c r="Q154" s="35">
        <v>0</v>
      </c>
      <c r="R154" s="35">
        <f>SUM(O154:Q154)</f>
        <v>0</v>
      </c>
      <c r="S154" s="35">
        <f>R154+N154+M154</f>
        <v>30207338</v>
      </c>
      <c r="T154" s="35">
        <f>IFERROR(M154/S154,0)*100</f>
        <v>100</v>
      </c>
      <c r="U154" s="35">
        <f>IFERROR(N154/S154,0)*100</f>
        <v>0</v>
      </c>
      <c r="V154" s="35">
        <f>IFERROR(O154/S154,0)*100</f>
        <v>0</v>
      </c>
      <c r="W154" s="36"/>
    </row>
    <row r="155" spans="1:23" s="41" customFormat="1" ht="15" customHeight="1">
      <c r="A155" s="36"/>
      <c r="B155" s="37" t="s">
        <v>57</v>
      </c>
      <c r="C155" s="38" t="s">
        <v>5</v>
      </c>
      <c r="D155" s="38" t="s">
        <v>109</v>
      </c>
      <c r="E155" s="38" t="s">
        <v>70</v>
      </c>
      <c r="F155" s="38" t="s">
        <v>72</v>
      </c>
      <c r="G155" s="38" t="s">
        <v>1</v>
      </c>
      <c r="H155" s="39" t="s">
        <v>17</v>
      </c>
      <c r="I155" s="34">
        <v>27789437</v>
      </c>
      <c r="J155" s="34">
        <v>2171808</v>
      </c>
      <c r="K155" s="34">
        <v>0</v>
      </c>
      <c r="L155" s="34">
        <v>0</v>
      </c>
      <c r="M155" s="34">
        <f t="shared" si="256"/>
        <v>29961245</v>
      </c>
      <c r="N155" s="35">
        <v>0</v>
      </c>
      <c r="O155" s="35">
        <v>0</v>
      </c>
      <c r="P155" s="35">
        <v>0</v>
      </c>
      <c r="Q155" s="35">
        <v>0</v>
      </c>
      <c r="R155" s="35">
        <f t="shared" ref="R155:R157" si="257">SUM(O155:Q155)</f>
        <v>0</v>
      </c>
      <c r="S155" s="35">
        <f t="shared" ref="S155:S157" si="258">R155+N155+M155</f>
        <v>29961245</v>
      </c>
      <c r="T155" s="35">
        <f t="shared" ref="T155:T157" si="259">IFERROR(M155/S155,0)*100</f>
        <v>100</v>
      </c>
      <c r="U155" s="35">
        <f t="shared" ref="U155:U157" si="260">IFERROR(N155/S155,0)*100</f>
        <v>0</v>
      </c>
      <c r="V155" s="35">
        <f t="shared" ref="V155:V157" si="261">IFERROR(O155/S155,0)*100</f>
        <v>0</v>
      </c>
      <c r="W155" s="36"/>
    </row>
    <row r="156" spans="1:23" s="41" customFormat="1" ht="15" customHeight="1">
      <c r="A156" s="36"/>
      <c r="B156" s="37" t="s">
        <v>57</v>
      </c>
      <c r="C156" s="38" t="s">
        <v>5</v>
      </c>
      <c r="D156" s="38" t="s">
        <v>109</v>
      </c>
      <c r="E156" s="38" t="s">
        <v>70</v>
      </c>
      <c r="F156" s="38" t="s">
        <v>72</v>
      </c>
      <c r="G156" s="38" t="s">
        <v>1</v>
      </c>
      <c r="H156" s="39" t="s">
        <v>18</v>
      </c>
      <c r="I156" s="34">
        <v>16906776.699999999</v>
      </c>
      <c r="J156" s="34">
        <v>2171808</v>
      </c>
      <c r="K156" s="34">
        <v>0</v>
      </c>
      <c r="L156" s="34">
        <v>0</v>
      </c>
      <c r="M156" s="34">
        <f t="shared" si="256"/>
        <v>19078584.699999999</v>
      </c>
      <c r="N156" s="35">
        <v>0</v>
      </c>
      <c r="O156" s="35">
        <v>0</v>
      </c>
      <c r="P156" s="35">
        <v>0</v>
      </c>
      <c r="Q156" s="35">
        <v>0</v>
      </c>
      <c r="R156" s="35">
        <f t="shared" si="257"/>
        <v>0</v>
      </c>
      <c r="S156" s="35">
        <f t="shared" si="258"/>
        <v>19078584.699999999</v>
      </c>
      <c r="T156" s="35">
        <f t="shared" si="259"/>
        <v>100</v>
      </c>
      <c r="U156" s="35">
        <f t="shared" si="260"/>
        <v>0</v>
      </c>
      <c r="V156" s="35">
        <f t="shared" si="261"/>
        <v>0</v>
      </c>
      <c r="W156" s="36"/>
    </row>
    <row r="157" spans="1:23" s="41" customFormat="1" ht="15" customHeight="1">
      <c r="A157" s="36"/>
      <c r="B157" s="37" t="s">
        <v>57</v>
      </c>
      <c r="C157" s="38" t="s">
        <v>5</v>
      </c>
      <c r="D157" s="38" t="s">
        <v>109</v>
      </c>
      <c r="E157" s="38" t="s">
        <v>70</v>
      </c>
      <c r="F157" s="38" t="s">
        <v>72</v>
      </c>
      <c r="G157" s="38" t="s">
        <v>1</v>
      </c>
      <c r="H157" s="39" t="s">
        <v>19</v>
      </c>
      <c r="I157" s="34">
        <v>16704560.9</v>
      </c>
      <c r="J157" s="34">
        <v>2111525.88</v>
      </c>
      <c r="K157" s="34">
        <v>0</v>
      </c>
      <c r="L157" s="34">
        <v>0</v>
      </c>
      <c r="M157" s="34">
        <f t="shared" si="256"/>
        <v>18816086.780000001</v>
      </c>
      <c r="N157" s="35">
        <v>0</v>
      </c>
      <c r="O157" s="35">
        <v>0</v>
      </c>
      <c r="P157" s="35">
        <v>0</v>
      </c>
      <c r="Q157" s="35">
        <v>0</v>
      </c>
      <c r="R157" s="35">
        <f t="shared" si="257"/>
        <v>0</v>
      </c>
      <c r="S157" s="35">
        <f t="shared" si="258"/>
        <v>18816086.780000001</v>
      </c>
      <c r="T157" s="35">
        <f t="shared" si="259"/>
        <v>100</v>
      </c>
      <c r="U157" s="35">
        <f t="shared" si="260"/>
        <v>0</v>
      </c>
      <c r="V157" s="35">
        <f t="shared" si="261"/>
        <v>0</v>
      </c>
      <c r="W157" s="36"/>
    </row>
    <row r="158" spans="1:23" s="41" customFormat="1" ht="15" customHeight="1">
      <c r="A158" s="36"/>
      <c r="B158" s="37" t="s">
        <v>57</v>
      </c>
      <c r="C158" s="38" t="s">
        <v>5</v>
      </c>
      <c r="D158" s="38" t="s">
        <v>109</v>
      </c>
      <c r="E158" s="38" t="s">
        <v>70</v>
      </c>
      <c r="F158" s="38" t="s">
        <v>72</v>
      </c>
      <c r="G158" s="38" t="s">
        <v>1</v>
      </c>
      <c r="H158" s="39" t="s">
        <v>97</v>
      </c>
      <c r="I158" s="34">
        <v>0.59734261905775088</v>
      </c>
      <c r="J158" s="34">
        <v>0.94157444121597389</v>
      </c>
      <c r="K158" s="34">
        <v>0</v>
      </c>
      <c r="L158" s="34">
        <v>0</v>
      </c>
      <c r="M158" s="34">
        <f t="shared" ref="M158" si="262">IFERROR(M157/M154,0)</f>
        <v>0.62289787931660845</v>
      </c>
      <c r="N158" s="34">
        <f t="shared" ref="N158" si="263">IFERROR(N157/N154,0)</f>
        <v>0</v>
      </c>
      <c r="O158" s="34">
        <f t="shared" ref="O158" si="264">IFERROR(O157/O154,0)</f>
        <v>0</v>
      </c>
      <c r="P158" s="34">
        <f t="shared" ref="P158" si="265">IFERROR(P157/P154,0)</f>
        <v>0</v>
      </c>
      <c r="Q158" s="34">
        <f t="shared" ref="Q158" si="266">IFERROR(Q157/Q154,0)</f>
        <v>0</v>
      </c>
      <c r="R158" s="34">
        <f t="shared" ref="R158" si="267">IFERROR(R157/R154,0)</f>
        <v>0</v>
      </c>
      <c r="S158" s="34">
        <f t="shared" ref="S158" si="268">IFERROR(S157/S154,0)</f>
        <v>0.62289787931660845</v>
      </c>
      <c r="T158" s="35"/>
      <c r="U158" s="35"/>
      <c r="V158" s="35"/>
      <c r="W158" s="36"/>
    </row>
    <row r="159" spans="1:23" s="41" customFormat="1" ht="15" customHeight="1">
      <c r="A159" s="36"/>
      <c r="B159" s="37" t="s">
        <v>57</v>
      </c>
      <c r="C159" s="38" t="s">
        <v>5</v>
      </c>
      <c r="D159" s="38" t="s">
        <v>109</v>
      </c>
      <c r="E159" s="38" t="s">
        <v>70</v>
      </c>
      <c r="F159" s="38" t="s">
        <v>72</v>
      </c>
      <c r="G159" s="38" t="s">
        <v>1</v>
      </c>
      <c r="H159" s="39" t="s">
        <v>98</v>
      </c>
      <c r="I159" s="34">
        <v>0.60111188650565317</v>
      </c>
      <c r="J159" s="34">
        <v>0.97224334747823005</v>
      </c>
      <c r="K159" s="34">
        <v>0</v>
      </c>
      <c r="L159" s="34">
        <v>0</v>
      </c>
      <c r="M159" s="34">
        <f t="shared" ref="M159:S159" si="269">IFERROR(M157/M155,0)</f>
        <v>0.62801418232119532</v>
      </c>
      <c r="N159" s="34">
        <f t="shared" si="269"/>
        <v>0</v>
      </c>
      <c r="O159" s="34">
        <f t="shared" si="269"/>
        <v>0</v>
      </c>
      <c r="P159" s="34">
        <f t="shared" si="269"/>
        <v>0</v>
      </c>
      <c r="Q159" s="34">
        <f t="shared" si="269"/>
        <v>0</v>
      </c>
      <c r="R159" s="34">
        <f t="shared" si="269"/>
        <v>0</v>
      </c>
      <c r="S159" s="34">
        <f t="shared" si="269"/>
        <v>0.62801418232119532</v>
      </c>
      <c r="T159" s="35"/>
      <c r="U159" s="35"/>
      <c r="V159" s="35"/>
      <c r="W159" s="36"/>
    </row>
    <row r="160" spans="1:23" s="41" customFormat="1" ht="15" customHeight="1">
      <c r="A160" s="36"/>
      <c r="B160" s="37" t="s">
        <v>1</v>
      </c>
      <c r="C160" s="38" t="s">
        <v>1</v>
      </c>
      <c r="D160" s="38" t="s">
        <v>1</v>
      </c>
      <c r="E160" s="38" t="s">
        <v>1</v>
      </c>
      <c r="F160" s="38" t="s">
        <v>1</v>
      </c>
      <c r="G160" s="38" t="s">
        <v>1</v>
      </c>
      <c r="H160" s="39"/>
      <c r="I160" s="34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6"/>
    </row>
    <row r="161" spans="1:23" s="41" customFormat="1" ht="18" customHeight="1">
      <c r="A161" s="36"/>
      <c r="B161" s="37" t="s">
        <v>57</v>
      </c>
      <c r="C161" s="38" t="s">
        <v>5</v>
      </c>
      <c r="D161" s="38" t="s">
        <v>109</v>
      </c>
      <c r="E161" s="38" t="s">
        <v>70</v>
      </c>
      <c r="F161" s="38" t="s">
        <v>72</v>
      </c>
      <c r="G161" s="38" t="s">
        <v>130</v>
      </c>
      <c r="H161" s="39" t="s">
        <v>131</v>
      </c>
      <c r="I161" s="34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6"/>
    </row>
    <row r="162" spans="1:23" s="41" customFormat="1" ht="15" customHeight="1">
      <c r="A162" s="36"/>
      <c r="B162" s="37" t="s">
        <v>57</v>
      </c>
      <c r="C162" s="38" t="s">
        <v>5</v>
      </c>
      <c r="D162" s="38" t="s">
        <v>109</v>
      </c>
      <c r="E162" s="38" t="s">
        <v>70</v>
      </c>
      <c r="F162" s="38" t="s">
        <v>72</v>
      </c>
      <c r="G162" s="38" t="s">
        <v>130</v>
      </c>
      <c r="H162" s="39" t="s">
        <v>16</v>
      </c>
      <c r="I162" s="34">
        <v>27964790</v>
      </c>
      <c r="J162" s="35">
        <v>2242548</v>
      </c>
      <c r="K162" s="35">
        <v>0</v>
      </c>
      <c r="L162" s="35">
        <v>0</v>
      </c>
      <c r="M162" s="34">
        <f t="shared" ref="M162:M165" si="270">SUM(I162:L162)</f>
        <v>30207338</v>
      </c>
      <c r="N162" s="35">
        <v>0</v>
      </c>
      <c r="O162" s="35">
        <v>0</v>
      </c>
      <c r="P162" s="35">
        <v>0</v>
      </c>
      <c r="Q162" s="35">
        <v>0</v>
      </c>
      <c r="R162" s="35">
        <f>SUM(O162:Q162)</f>
        <v>0</v>
      </c>
      <c r="S162" s="35">
        <f>R162+N162+M162</f>
        <v>30207338</v>
      </c>
      <c r="T162" s="35">
        <f>IFERROR(M162/S162,0)*100</f>
        <v>100</v>
      </c>
      <c r="U162" s="35">
        <f>IFERROR(N162/S162,0)*100</f>
        <v>0</v>
      </c>
      <c r="V162" s="35">
        <f>IFERROR(O162/S162,0)*100</f>
        <v>0</v>
      </c>
      <c r="W162" s="36"/>
    </row>
    <row r="163" spans="1:23" s="41" customFormat="1" ht="15" customHeight="1">
      <c r="A163" s="36"/>
      <c r="B163" s="37" t="s">
        <v>57</v>
      </c>
      <c r="C163" s="38" t="s">
        <v>5</v>
      </c>
      <c r="D163" s="38" t="s">
        <v>109</v>
      </c>
      <c r="E163" s="38" t="s">
        <v>70</v>
      </c>
      <c r="F163" s="38" t="s">
        <v>72</v>
      </c>
      <c r="G163" s="38" t="s">
        <v>130</v>
      </c>
      <c r="H163" s="39" t="s">
        <v>17</v>
      </c>
      <c r="I163" s="34">
        <v>27789437</v>
      </c>
      <c r="J163" s="35">
        <v>2171808</v>
      </c>
      <c r="K163" s="35">
        <v>0</v>
      </c>
      <c r="L163" s="35">
        <v>0</v>
      </c>
      <c r="M163" s="34">
        <f t="shared" si="270"/>
        <v>29961245</v>
      </c>
      <c r="N163" s="35">
        <v>0</v>
      </c>
      <c r="O163" s="35">
        <v>0</v>
      </c>
      <c r="P163" s="35">
        <v>0</v>
      </c>
      <c r="Q163" s="35">
        <v>0</v>
      </c>
      <c r="R163" s="35">
        <f t="shared" ref="R163:R165" si="271">SUM(O163:Q163)</f>
        <v>0</v>
      </c>
      <c r="S163" s="35">
        <f t="shared" ref="S163:S165" si="272">R163+N163+M163</f>
        <v>29961245</v>
      </c>
      <c r="T163" s="35">
        <f t="shared" ref="T163:T165" si="273">IFERROR(M163/S163,0)*100</f>
        <v>100</v>
      </c>
      <c r="U163" s="35">
        <f t="shared" ref="U163:U165" si="274">IFERROR(N163/S163,0)*100</f>
        <v>0</v>
      </c>
      <c r="V163" s="35">
        <f t="shared" ref="V163:V165" si="275">IFERROR(O163/S163,0)*100</f>
        <v>0</v>
      </c>
      <c r="W163" s="36"/>
    </row>
    <row r="164" spans="1:23" s="41" customFormat="1" ht="15" customHeight="1">
      <c r="A164" s="36"/>
      <c r="B164" s="37" t="s">
        <v>57</v>
      </c>
      <c r="C164" s="38" t="s">
        <v>5</v>
      </c>
      <c r="D164" s="38" t="s">
        <v>109</v>
      </c>
      <c r="E164" s="38" t="s">
        <v>70</v>
      </c>
      <c r="F164" s="38" t="s">
        <v>72</v>
      </c>
      <c r="G164" s="38" t="s">
        <v>130</v>
      </c>
      <c r="H164" s="39" t="s">
        <v>18</v>
      </c>
      <c r="I164" s="34">
        <v>16906776.699999999</v>
      </c>
      <c r="J164" s="35">
        <v>2171808</v>
      </c>
      <c r="K164" s="35">
        <v>0</v>
      </c>
      <c r="L164" s="35">
        <v>0</v>
      </c>
      <c r="M164" s="34">
        <f t="shared" si="270"/>
        <v>19078584.699999999</v>
      </c>
      <c r="N164" s="35">
        <v>0</v>
      </c>
      <c r="O164" s="35">
        <v>0</v>
      </c>
      <c r="P164" s="35">
        <v>0</v>
      </c>
      <c r="Q164" s="35">
        <v>0</v>
      </c>
      <c r="R164" s="35">
        <f t="shared" si="271"/>
        <v>0</v>
      </c>
      <c r="S164" s="35">
        <f t="shared" si="272"/>
        <v>19078584.699999999</v>
      </c>
      <c r="T164" s="35">
        <f t="shared" si="273"/>
        <v>100</v>
      </c>
      <c r="U164" s="35">
        <f t="shared" si="274"/>
        <v>0</v>
      </c>
      <c r="V164" s="35">
        <f t="shared" si="275"/>
        <v>0</v>
      </c>
      <c r="W164" s="36"/>
    </row>
    <row r="165" spans="1:23" s="41" customFormat="1" ht="15" customHeight="1">
      <c r="A165" s="36"/>
      <c r="B165" s="37" t="s">
        <v>57</v>
      </c>
      <c r="C165" s="38" t="s">
        <v>5</v>
      </c>
      <c r="D165" s="38" t="s">
        <v>109</v>
      </c>
      <c r="E165" s="38" t="s">
        <v>70</v>
      </c>
      <c r="F165" s="38" t="s">
        <v>72</v>
      </c>
      <c r="G165" s="38" t="s">
        <v>130</v>
      </c>
      <c r="H165" s="39" t="s">
        <v>19</v>
      </c>
      <c r="I165" s="34">
        <v>16704560.9</v>
      </c>
      <c r="J165" s="35">
        <v>2111525.88</v>
      </c>
      <c r="K165" s="35">
        <v>0</v>
      </c>
      <c r="L165" s="35">
        <v>0</v>
      </c>
      <c r="M165" s="34">
        <f t="shared" si="270"/>
        <v>18816086.780000001</v>
      </c>
      <c r="N165" s="35">
        <v>0</v>
      </c>
      <c r="O165" s="35">
        <v>0</v>
      </c>
      <c r="P165" s="35">
        <v>0</v>
      </c>
      <c r="Q165" s="35">
        <v>0</v>
      </c>
      <c r="R165" s="35">
        <f t="shared" si="271"/>
        <v>0</v>
      </c>
      <c r="S165" s="35">
        <f t="shared" si="272"/>
        <v>18816086.780000001</v>
      </c>
      <c r="T165" s="35">
        <f t="shared" si="273"/>
        <v>100</v>
      </c>
      <c r="U165" s="35">
        <f t="shared" si="274"/>
        <v>0</v>
      </c>
      <c r="V165" s="35">
        <f t="shared" si="275"/>
        <v>0</v>
      </c>
      <c r="W165" s="36"/>
    </row>
    <row r="166" spans="1:23" s="41" customFormat="1" ht="15" customHeight="1">
      <c r="A166" s="36"/>
      <c r="B166" s="37" t="s">
        <v>57</v>
      </c>
      <c r="C166" s="38" t="s">
        <v>5</v>
      </c>
      <c r="D166" s="38" t="s">
        <v>109</v>
      </c>
      <c r="E166" s="38" t="s">
        <v>70</v>
      </c>
      <c r="F166" s="38" t="s">
        <v>72</v>
      </c>
      <c r="G166" s="38" t="s">
        <v>130</v>
      </c>
      <c r="H166" s="39" t="s">
        <v>97</v>
      </c>
      <c r="I166" s="34">
        <v>0.59734261905775088</v>
      </c>
      <c r="J166" s="34">
        <v>0.94157444121597389</v>
      </c>
      <c r="K166" s="34">
        <v>0</v>
      </c>
      <c r="L166" s="34">
        <v>0</v>
      </c>
      <c r="M166" s="34">
        <f t="shared" ref="M166" si="276">IFERROR(M165/M162,0)</f>
        <v>0.62289787931660845</v>
      </c>
      <c r="N166" s="34">
        <f t="shared" ref="N166" si="277">IFERROR(N165/N162,0)</f>
        <v>0</v>
      </c>
      <c r="O166" s="34">
        <f t="shared" ref="O166" si="278">IFERROR(O165/O162,0)</f>
        <v>0</v>
      </c>
      <c r="P166" s="34">
        <f t="shared" ref="P166" si="279">IFERROR(P165/P162,0)</f>
        <v>0</v>
      </c>
      <c r="Q166" s="34">
        <f t="shared" ref="Q166" si="280">IFERROR(Q165/Q162,0)</f>
        <v>0</v>
      </c>
      <c r="R166" s="34">
        <f t="shared" ref="R166" si="281">IFERROR(R165/R162,0)</f>
        <v>0</v>
      </c>
      <c r="S166" s="34">
        <f t="shared" ref="S166" si="282">IFERROR(S165/S162,0)</f>
        <v>0.62289787931660845</v>
      </c>
      <c r="T166" s="35"/>
      <c r="U166" s="35"/>
      <c r="V166" s="35"/>
      <c r="W166" s="36"/>
    </row>
    <row r="167" spans="1:23" s="41" customFormat="1" ht="15" customHeight="1">
      <c r="A167" s="36"/>
      <c r="B167" s="37" t="s">
        <v>57</v>
      </c>
      <c r="C167" s="38" t="s">
        <v>5</v>
      </c>
      <c r="D167" s="38" t="s">
        <v>109</v>
      </c>
      <c r="E167" s="38" t="s">
        <v>70</v>
      </c>
      <c r="F167" s="38" t="s">
        <v>72</v>
      </c>
      <c r="G167" s="38" t="s">
        <v>130</v>
      </c>
      <c r="H167" s="39" t="s">
        <v>98</v>
      </c>
      <c r="I167" s="34">
        <v>0.60111188650565317</v>
      </c>
      <c r="J167" s="34">
        <v>0.97224334747823005</v>
      </c>
      <c r="K167" s="34">
        <v>0</v>
      </c>
      <c r="L167" s="34">
        <v>0</v>
      </c>
      <c r="M167" s="34">
        <f t="shared" ref="M167:S167" si="283">IFERROR(M165/M163,0)</f>
        <v>0.62801418232119532</v>
      </c>
      <c r="N167" s="34">
        <f t="shared" si="283"/>
        <v>0</v>
      </c>
      <c r="O167" s="34">
        <f t="shared" si="283"/>
        <v>0</v>
      </c>
      <c r="P167" s="34">
        <f t="shared" si="283"/>
        <v>0</v>
      </c>
      <c r="Q167" s="34">
        <f t="shared" si="283"/>
        <v>0</v>
      </c>
      <c r="R167" s="34">
        <f t="shared" si="283"/>
        <v>0</v>
      </c>
      <c r="S167" s="34">
        <f t="shared" si="283"/>
        <v>0.62801418232119532</v>
      </c>
      <c r="T167" s="35"/>
      <c r="U167" s="35"/>
      <c r="V167" s="35"/>
      <c r="W167" s="36"/>
    </row>
    <row r="168" spans="1:23" s="41" customFormat="1" ht="15" customHeight="1">
      <c r="A168" s="36"/>
      <c r="B168" s="37" t="s">
        <v>1</v>
      </c>
      <c r="C168" s="38" t="s">
        <v>1</v>
      </c>
      <c r="D168" s="38" t="s">
        <v>1</v>
      </c>
      <c r="E168" s="38" t="s">
        <v>1</v>
      </c>
      <c r="F168" s="38" t="s">
        <v>1</v>
      </c>
      <c r="G168" s="38" t="s">
        <v>1</v>
      </c>
      <c r="H168" s="39"/>
      <c r="I168" s="34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6"/>
    </row>
    <row r="169" spans="1:23" s="41" customFormat="1" ht="18" customHeight="1">
      <c r="A169" s="36"/>
      <c r="B169" s="37" t="s">
        <v>57</v>
      </c>
      <c r="C169" s="38" t="s">
        <v>5</v>
      </c>
      <c r="D169" s="38" t="s">
        <v>109</v>
      </c>
      <c r="E169" s="38" t="s">
        <v>93</v>
      </c>
      <c r="F169" s="38" t="s">
        <v>1</v>
      </c>
      <c r="G169" s="38" t="s">
        <v>1</v>
      </c>
      <c r="H169" s="39" t="s">
        <v>132</v>
      </c>
      <c r="I169" s="34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6"/>
    </row>
    <row r="170" spans="1:23" s="41" customFormat="1" ht="15" customHeight="1">
      <c r="A170" s="36"/>
      <c r="B170" s="37" t="s">
        <v>57</v>
      </c>
      <c r="C170" s="38" t="s">
        <v>5</v>
      </c>
      <c r="D170" s="38" t="s">
        <v>109</v>
      </c>
      <c r="E170" s="38" t="s">
        <v>93</v>
      </c>
      <c r="F170" s="38" t="s">
        <v>1</v>
      </c>
      <c r="G170" s="38" t="s">
        <v>1</v>
      </c>
      <c r="H170" s="39" t="s">
        <v>16</v>
      </c>
      <c r="I170" s="34">
        <v>0</v>
      </c>
      <c r="J170" s="34">
        <v>0</v>
      </c>
      <c r="K170" s="34">
        <v>0</v>
      </c>
      <c r="L170" s="34">
        <v>0</v>
      </c>
      <c r="M170" s="34">
        <f t="shared" ref="M170:M173" si="284">SUM(I170:L170)</f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f>SUM(O170:Q170)</f>
        <v>0</v>
      </c>
      <c r="S170" s="35">
        <f>R170+N170+M170</f>
        <v>0</v>
      </c>
      <c r="T170" s="35">
        <f>IFERROR(M170/S170,0)*100</f>
        <v>0</v>
      </c>
      <c r="U170" s="35">
        <f>IFERROR(N170/S170,0)*100</f>
        <v>0</v>
      </c>
      <c r="V170" s="35">
        <f>IFERROR(O170/S170,0)*100</f>
        <v>0</v>
      </c>
      <c r="W170" s="36"/>
    </row>
    <row r="171" spans="1:23" s="41" customFormat="1" ht="15" customHeight="1">
      <c r="A171" s="36"/>
      <c r="B171" s="37" t="s">
        <v>57</v>
      </c>
      <c r="C171" s="38" t="s">
        <v>5</v>
      </c>
      <c r="D171" s="38" t="s">
        <v>109</v>
      </c>
      <c r="E171" s="38" t="s">
        <v>93</v>
      </c>
      <c r="F171" s="38" t="s">
        <v>1</v>
      </c>
      <c r="G171" s="38" t="s">
        <v>1</v>
      </c>
      <c r="H171" s="39" t="s">
        <v>17</v>
      </c>
      <c r="I171" s="34">
        <v>0</v>
      </c>
      <c r="J171" s="34">
        <v>0</v>
      </c>
      <c r="K171" s="34">
        <v>0</v>
      </c>
      <c r="L171" s="34">
        <v>0</v>
      </c>
      <c r="M171" s="34">
        <f t="shared" si="284"/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f t="shared" ref="R171:R173" si="285">SUM(O171:Q171)</f>
        <v>0</v>
      </c>
      <c r="S171" s="35">
        <f t="shared" ref="S171:S173" si="286">R171+N171+M171</f>
        <v>0</v>
      </c>
      <c r="T171" s="35">
        <f t="shared" ref="T171:T173" si="287">IFERROR(M171/S171,0)*100</f>
        <v>0</v>
      </c>
      <c r="U171" s="35">
        <f t="shared" ref="U171:U173" si="288">IFERROR(N171/S171,0)*100</f>
        <v>0</v>
      </c>
      <c r="V171" s="35">
        <f t="shared" ref="V171:V173" si="289">IFERROR(O171/S171,0)*100</f>
        <v>0</v>
      </c>
      <c r="W171" s="36"/>
    </row>
    <row r="172" spans="1:23" s="41" customFormat="1" ht="15" customHeight="1">
      <c r="A172" s="36"/>
      <c r="B172" s="37" t="s">
        <v>57</v>
      </c>
      <c r="C172" s="38" t="s">
        <v>5</v>
      </c>
      <c r="D172" s="38" t="s">
        <v>109</v>
      </c>
      <c r="E172" s="38" t="s">
        <v>93</v>
      </c>
      <c r="F172" s="38" t="s">
        <v>1</v>
      </c>
      <c r="G172" s="38" t="s">
        <v>1</v>
      </c>
      <c r="H172" s="39" t="s">
        <v>18</v>
      </c>
      <c r="I172" s="34">
        <v>0</v>
      </c>
      <c r="J172" s="34">
        <v>0</v>
      </c>
      <c r="K172" s="34">
        <v>0</v>
      </c>
      <c r="L172" s="34">
        <v>0</v>
      </c>
      <c r="M172" s="34">
        <f t="shared" si="284"/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f t="shared" si="285"/>
        <v>0</v>
      </c>
      <c r="S172" s="35">
        <f t="shared" si="286"/>
        <v>0</v>
      </c>
      <c r="T172" s="35">
        <f t="shared" si="287"/>
        <v>0</v>
      </c>
      <c r="U172" s="35">
        <f t="shared" si="288"/>
        <v>0</v>
      </c>
      <c r="V172" s="35">
        <f t="shared" si="289"/>
        <v>0</v>
      </c>
      <c r="W172" s="36"/>
    </row>
    <row r="173" spans="1:23" s="41" customFormat="1" ht="15" customHeight="1">
      <c r="A173" s="36"/>
      <c r="B173" s="37" t="s">
        <v>57</v>
      </c>
      <c r="C173" s="38" t="s">
        <v>5</v>
      </c>
      <c r="D173" s="38" t="s">
        <v>109</v>
      </c>
      <c r="E173" s="38" t="s">
        <v>93</v>
      </c>
      <c r="F173" s="38" t="s">
        <v>1</v>
      </c>
      <c r="G173" s="38" t="s">
        <v>1</v>
      </c>
      <c r="H173" s="39" t="s">
        <v>19</v>
      </c>
      <c r="I173" s="34">
        <v>0</v>
      </c>
      <c r="J173" s="34">
        <v>0</v>
      </c>
      <c r="K173" s="34">
        <v>0</v>
      </c>
      <c r="L173" s="34">
        <v>0</v>
      </c>
      <c r="M173" s="34">
        <f t="shared" si="284"/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f t="shared" si="285"/>
        <v>0</v>
      </c>
      <c r="S173" s="35">
        <f t="shared" si="286"/>
        <v>0</v>
      </c>
      <c r="T173" s="35">
        <f t="shared" si="287"/>
        <v>0</v>
      </c>
      <c r="U173" s="35">
        <f t="shared" si="288"/>
        <v>0</v>
      </c>
      <c r="V173" s="35">
        <f t="shared" si="289"/>
        <v>0</v>
      </c>
      <c r="W173" s="36"/>
    </row>
    <row r="174" spans="1:23" s="41" customFormat="1" ht="15" customHeight="1">
      <c r="A174" s="36"/>
      <c r="B174" s="37" t="s">
        <v>57</v>
      </c>
      <c r="C174" s="38" t="s">
        <v>5</v>
      </c>
      <c r="D174" s="38" t="s">
        <v>109</v>
      </c>
      <c r="E174" s="38" t="s">
        <v>93</v>
      </c>
      <c r="F174" s="38" t="s">
        <v>1</v>
      </c>
      <c r="G174" s="38" t="s">
        <v>1</v>
      </c>
      <c r="H174" s="39" t="s">
        <v>97</v>
      </c>
      <c r="I174" s="34">
        <v>0</v>
      </c>
      <c r="J174" s="34">
        <v>0</v>
      </c>
      <c r="K174" s="34">
        <v>0</v>
      </c>
      <c r="L174" s="34">
        <v>0</v>
      </c>
      <c r="M174" s="34">
        <f t="shared" ref="M174" si="290">IFERROR(M173/M170,0)</f>
        <v>0</v>
      </c>
      <c r="N174" s="34">
        <f t="shared" ref="N174" si="291">IFERROR(N173/N170,0)</f>
        <v>0</v>
      </c>
      <c r="O174" s="34">
        <f t="shared" ref="O174" si="292">IFERROR(O173/O170,0)</f>
        <v>0</v>
      </c>
      <c r="P174" s="34">
        <f t="shared" ref="P174" si="293">IFERROR(P173/P170,0)</f>
        <v>0</v>
      </c>
      <c r="Q174" s="34">
        <f t="shared" ref="Q174" si="294">IFERROR(Q173/Q170,0)</f>
        <v>0</v>
      </c>
      <c r="R174" s="34">
        <f t="shared" ref="R174" si="295">IFERROR(R173/R170,0)</f>
        <v>0</v>
      </c>
      <c r="S174" s="34">
        <f t="shared" ref="S174" si="296">IFERROR(S173/S170,0)</f>
        <v>0</v>
      </c>
      <c r="T174" s="35"/>
      <c r="U174" s="35"/>
      <c r="V174" s="35"/>
      <c r="W174" s="36"/>
    </row>
    <row r="175" spans="1:23" s="41" customFormat="1" ht="15" customHeight="1">
      <c r="A175" s="36"/>
      <c r="B175" s="37" t="s">
        <v>57</v>
      </c>
      <c r="C175" s="38" t="s">
        <v>5</v>
      </c>
      <c r="D175" s="38" t="s">
        <v>109</v>
      </c>
      <c r="E175" s="38" t="s">
        <v>93</v>
      </c>
      <c r="F175" s="38" t="s">
        <v>1</v>
      </c>
      <c r="G175" s="38" t="s">
        <v>1</v>
      </c>
      <c r="H175" s="39" t="s">
        <v>98</v>
      </c>
      <c r="I175" s="34">
        <v>0</v>
      </c>
      <c r="J175" s="34">
        <v>0</v>
      </c>
      <c r="K175" s="34">
        <v>0</v>
      </c>
      <c r="L175" s="34">
        <v>0</v>
      </c>
      <c r="M175" s="34">
        <f t="shared" ref="M175:S175" si="297">IFERROR(M173/M171,0)</f>
        <v>0</v>
      </c>
      <c r="N175" s="34">
        <f t="shared" si="297"/>
        <v>0</v>
      </c>
      <c r="O175" s="34">
        <f t="shared" si="297"/>
        <v>0</v>
      </c>
      <c r="P175" s="34">
        <f t="shared" si="297"/>
        <v>0</v>
      </c>
      <c r="Q175" s="34">
        <f t="shared" si="297"/>
        <v>0</v>
      </c>
      <c r="R175" s="34">
        <f t="shared" si="297"/>
        <v>0</v>
      </c>
      <c r="S175" s="34">
        <f t="shared" si="297"/>
        <v>0</v>
      </c>
      <c r="T175" s="35"/>
      <c r="U175" s="35"/>
      <c r="V175" s="35"/>
      <c r="W175" s="36"/>
    </row>
    <row r="176" spans="1:23" s="41" customFormat="1" ht="15" customHeight="1">
      <c r="A176" s="36"/>
      <c r="B176" s="37" t="s">
        <v>1</v>
      </c>
      <c r="C176" s="38" t="s">
        <v>1</v>
      </c>
      <c r="D176" s="38" t="s">
        <v>1</v>
      </c>
      <c r="E176" s="38" t="s">
        <v>1</v>
      </c>
      <c r="F176" s="38" t="s">
        <v>1</v>
      </c>
      <c r="G176" s="38" t="s">
        <v>1</v>
      </c>
      <c r="H176" s="39"/>
      <c r="I176" s="34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6"/>
    </row>
    <row r="177" spans="1:23" s="41" customFormat="1" ht="24" customHeight="1">
      <c r="A177" s="36"/>
      <c r="B177" s="37" t="s">
        <v>57</v>
      </c>
      <c r="C177" s="38" t="s">
        <v>5</v>
      </c>
      <c r="D177" s="38" t="s">
        <v>109</v>
      </c>
      <c r="E177" s="38" t="s">
        <v>93</v>
      </c>
      <c r="F177" s="38" t="s">
        <v>133</v>
      </c>
      <c r="G177" s="38" t="s">
        <v>1</v>
      </c>
      <c r="H177" s="39" t="s">
        <v>134</v>
      </c>
      <c r="I177" s="34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6"/>
    </row>
    <row r="178" spans="1:23" s="41" customFormat="1" ht="15" customHeight="1">
      <c r="A178" s="36"/>
      <c r="B178" s="37" t="s">
        <v>57</v>
      </c>
      <c r="C178" s="38" t="s">
        <v>5</v>
      </c>
      <c r="D178" s="38" t="s">
        <v>109</v>
      </c>
      <c r="E178" s="38" t="s">
        <v>93</v>
      </c>
      <c r="F178" s="38" t="s">
        <v>133</v>
      </c>
      <c r="G178" s="38" t="s">
        <v>1</v>
      </c>
      <c r="H178" s="39" t="s">
        <v>16</v>
      </c>
      <c r="I178" s="34">
        <v>0</v>
      </c>
      <c r="J178" s="34">
        <v>0</v>
      </c>
      <c r="K178" s="34">
        <v>0</v>
      </c>
      <c r="L178" s="34">
        <v>0</v>
      </c>
      <c r="M178" s="34">
        <f t="shared" ref="M178:M181" si="298">SUM(I178:L178)</f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f>SUM(O178:Q178)</f>
        <v>0</v>
      </c>
      <c r="S178" s="35">
        <f>R178+N178+M178</f>
        <v>0</v>
      </c>
      <c r="T178" s="35">
        <f>IFERROR(M178/S178,0)*100</f>
        <v>0</v>
      </c>
      <c r="U178" s="35">
        <f>IFERROR(N178/S178,0)*100</f>
        <v>0</v>
      </c>
      <c r="V178" s="35">
        <f>IFERROR(O178/S178,0)*100</f>
        <v>0</v>
      </c>
      <c r="W178" s="36"/>
    </row>
    <row r="179" spans="1:23" s="41" customFormat="1" ht="15" customHeight="1">
      <c r="A179" s="36"/>
      <c r="B179" s="37" t="s">
        <v>57</v>
      </c>
      <c r="C179" s="38" t="s">
        <v>5</v>
      </c>
      <c r="D179" s="38" t="s">
        <v>109</v>
      </c>
      <c r="E179" s="38" t="s">
        <v>93</v>
      </c>
      <c r="F179" s="38" t="s">
        <v>133</v>
      </c>
      <c r="G179" s="38" t="s">
        <v>1</v>
      </c>
      <c r="H179" s="39" t="s">
        <v>17</v>
      </c>
      <c r="I179" s="34">
        <v>0</v>
      </c>
      <c r="J179" s="34">
        <v>0</v>
      </c>
      <c r="K179" s="34">
        <v>0</v>
      </c>
      <c r="L179" s="34">
        <v>0</v>
      </c>
      <c r="M179" s="34">
        <f t="shared" si="298"/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f t="shared" ref="R179:R181" si="299">SUM(O179:Q179)</f>
        <v>0</v>
      </c>
      <c r="S179" s="35">
        <f t="shared" ref="S179:S181" si="300">R179+N179+M179</f>
        <v>0</v>
      </c>
      <c r="T179" s="35">
        <f t="shared" ref="T179:T181" si="301">IFERROR(M179/S179,0)*100</f>
        <v>0</v>
      </c>
      <c r="U179" s="35">
        <f t="shared" ref="U179:U181" si="302">IFERROR(N179/S179,0)*100</f>
        <v>0</v>
      </c>
      <c r="V179" s="35">
        <f t="shared" ref="V179:V181" si="303">IFERROR(O179/S179,0)*100</f>
        <v>0</v>
      </c>
      <c r="W179" s="36"/>
    </row>
    <row r="180" spans="1:23" s="41" customFormat="1" ht="15" customHeight="1">
      <c r="A180" s="36"/>
      <c r="B180" s="37" t="s">
        <v>57</v>
      </c>
      <c r="C180" s="38" t="s">
        <v>5</v>
      </c>
      <c r="D180" s="38" t="s">
        <v>109</v>
      </c>
      <c r="E180" s="38" t="s">
        <v>93</v>
      </c>
      <c r="F180" s="38" t="s">
        <v>133</v>
      </c>
      <c r="G180" s="38" t="s">
        <v>1</v>
      </c>
      <c r="H180" s="39" t="s">
        <v>18</v>
      </c>
      <c r="I180" s="34">
        <v>0</v>
      </c>
      <c r="J180" s="34">
        <v>0</v>
      </c>
      <c r="K180" s="34">
        <v>0</v>
      </c>
      <c r="L180" s="34">
        <v>0</v>
      </c>
      <c r="M180" s="34">
        <f t="shared" si="298"/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f t="shared" si="299"/>
        <v>0</v>
      </c>
      <c r="S180" s="35">
        <f t="shared" si="300"/>
        <v>0</v>
      </c>
      <c r="T180" s="35">
        <f t="shared" si="301"/>
        <v>0</v>
      </c>
      <c r="U180" s="35">
        <f t="shared" si="302"/>
        <v>0</v>
      </c>
      <c r="V180" s="35">
        <f t="shared" si="303"/>
        <v>0</v>
      </c>
      <c r="W180" s="36"/>
    </row>
    <row r="181" spans="1:23" s="41" customFormat="1" ht="15" customHeight="1">
      <c r="A181" s="36"/>
      <c r="B181" s="37" t="s">
        <v>57</v>
      </c>
      <c r="C181" s="38" t="s">
        <v>5</v>
      </c>
      <c r="D181" s="38" t="s">
        <v>109</v>
      </c>
      <c r="E181" s="38" t="s">
        <v>93</v>
      </c>
      <c r="F181" s="38" t="s">
        <v>133</v>
      </c>
      <c r="G181" s="38" t="s">
        <v>1</v>
      </c>
      <c r="H181" s="39" t="s">
        <v>19</v>
      </c>
      <c r="I181" s="34">
        <v>0</v>
      </c>
      <c r="J181" s="34">
        <v>0</v>
      </c>
      <c r="K181" s="34">
        <v>0</v>
      </c>
      <c r="L181" s="34">
        <v>0</v>
      </c>
      <c r="M181" s="34">
        <f t="shared" si="298"/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f t="shared" si="299"/>
        <v>0</v>
      </c>
      <c r="S181" s="35">
        <f t="shared" si="300"/>
        <v>0</v>
      </c>
      <c r="T181" s="35">
        <f t="shared" si="301"/>
        <v>0</v>
      </c>
      <c r="U181" s="35">
        <f t="shared" si="302"/>
        <v>0</v>
      </c>
      <c r="V181" s="35">
        <f t="shared" si="303"/>
        <v>0</v>
      </c>
      <c r="W181" s="36"/>
    </row>
    <row r="182" spans="1:23" s="41" customFormat="1" ht="15" customHeight="1">
      <c r="A182" s="36"/>
      <c r="B182" s="37" t="s">
        <v>57</v>
      </c>
      <c r="C182" s="38" t="s">
        <v>5</v>
      </c>
      <c r="D182" s="38" t="s">
        <v>109</v>
      </c>
      <c r="E182" s="38" t="s">
        <v>93</v>
      </c>
      <c r="F182" s="38" t="s">
        <v>133</v>
      </c>
      <c r="G182" s="38" t="s">
        <v>1</v>
      </c>
      <c r="H182" s="39" t="s">
        <v>97</v>
      </c>
      <c r="I182" s="34">
        <v>0</v>
      </c>
      <c r="J182" s="34">
        <v>0</v>
      </c>
      <c r="K182" s="34">
        <v>0</v>
      </c>
      <c r="L182" s="34">
        <v>0</v>
      </c>
      <c r="M182" s="34">
        <f t="shared" ref="M182" si="304">IFERROR(M181/M178,0)</f>
        <v>0</v>
      </c>
      <c r="N182" s="34">
        <f t="shared" ref="N182" si="305">IFERROR(N181/N178,0)</f>
        <v>0</v>
      </c>
      <c r="O182" s="34">
        <f t="shared" ref="O182" si="306">IFERROR(O181/O178,0)</f>
        <v>0</v>
      </c>
      <c r="P182" s="34">
        <f t="shared" ref="P182" si="307">IFERROR(P181/P178,0)</f>
        <v>0</v>
      </c>
      <c r="Q182" s="34">
        <f t="shared" ref="Q182" si="308">IFERROR(Q181/Q178,0)</f>
        <v>0</v>
      </c>
      <c r="R182" s="34">
        <f t="shared" ref="R182" si="309">IFERROR(R181/R178,0)</f>
        <v>0</v>
      </c>
      <c r="S182" s="34">
        <f t="shared" ref="S182" si="310">IFERROR(S181/S178,0)</f>
        <v>0</v>
      </c>
      <c r="T182" s="35"/>
      <c r="U182" s="35"/>
      <c r="V182" s="35"/>
      <c r="W182" s="36"/>
    </row>
    <row r="183" spans="1:23" s="41" customFormat="1" ht="15" customHeight="1">
      <c r="A183" s="36"/>
      <c r="B183" s="37" t="s">
        <v>57</v>
      </c>
      <c r="C183" s="38" t="s">
        <v>5</v>
      </c>
      <c r="D183" s="38" t="s">
        <v>109</v>
      </c>
      <c r="E183" s="38" t="s">
        <v>93</v>
      </c>
      <c r="F183" s="38" t="s">
        <v>133</v>
      </c>
      <c r="G183" s="38" t="s">
        <v>1</v>
      </c>
      <c r="H183" s="39" t="s">
        <v>98</v>
      </c>
      <c r="I183" s="34">
        <v>0</v>
      </c>
      <c r="J183" s="34">
        <v>0</v>
      </c>
      <c r="K183" s="34">
        <v>0</v>
      </c>
      <c r="L183" s="34">
        <v>0</v>
      </c>
      <c r="M183" s="34">
        <f t="shared" ref="M183:S183" si="311">IFERROR(M181/M179,0)</f>
        <v>0</v>
      </c>
      <c r="N183" s="34">
        <f t="shared" si="311"/>
        <v>0</v>
      </c>
      <c r="O183" s="34">
        <f t="shared" si="311"/>
        <v>0</v>
      </c>
      <c r="P183" s="34">
        <f t="shared" si="311"/>
        <v>0</v>
      </c>
      <c r="Q183" s="34">
        <f t="shared" si="311"/>
        <v>0</v>
      </c>
      <c r="R183" s="34">
        <f t="shared" si="311"/>
        <v>0</v>
      </c>
      <c r="S183" s="34">
        <f t="shared" si="311"/>
        <v>0</v>
      </c>
      <c r="T183" s="35"/>
      <c r="U183" s="35"/>
      <c r="V183" s="35"/>
      <c r="W183" s="36"/>
    </row>
    <row r="184" spans="1:23" s="41" customFormat="1" ht="15" customHeight="1">
      <c r="A184" s="36"/>
      <c r="B184" s="37" t="s">
        <v>1</v>
      </c>
      <c r="C184" s="38" t="s">
        <v>1</v>
      </c>
      <c r="D184" s="38" t="s">
        <v>1</v>
      </c>
      <c r="E184" s="38" t="s">
        <v>1</v>
      </c>
      <c r="F184" s="38" t="s">
        <v>1</v>
      </c>
      <c r="G184" s="38" t="s">
        <v>1</v>
      </c>
      <c r="H184" s="39"/>
      <c r="I184" s="34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6"/>
    </row>
    <row r="185" spans="1:23" s="41" customFormat="1" ht="33" customHeight="1">
      <c r="A185" s="36"/>
      <c r="B185" s="37" t="s">
        <v>57</v>
      </c>
      <c r="C185" s="38" t="s">
        <v>5</v>
      </c>
      <c r="D185" s="38" t="s">
        <v>109</v>
      </c>
      <c r="E185" s="38" t="s">
        <v>93</v>
      </c>
      <c r="F185" s="38" t="s">
        <v>133</v>
      </c>
      <c r="G185" s="38" t="s">
        <v>130</v>
      </c>
      <c r="H185" s="39" t="s">
        <v>131</v>
      </c>
      <c r="I185" s="34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6"/>
    </row>
    <row r="186" spans="1:23" s="41" customFormat="1" ht="15" customHeight="1">
      <c r="A186" s="36"/>
      <c r="B186" s="37" t="s">
        <v>57</v>
      </c>
      <c r="C186" s="38" t="s">
        <v>5</v>
      </c>
      <c r="D186" s="38" t="s">
        <v>109</v>
      </c>
      <c r="E186" s="38" t="s">
        <v>93</v>
      </c>
      <c r="F186" s="38" t="s">
        <v>133</v>
      </c>
      <c r="G186" s="38" t="s">
        <v>130</v>
      </c>
      <c r="H186" s="39" t="s">
        <v>16</v>
      </c>
      <c r="I186" s="34">
        <v>0</v>
      </c>
      <c r="J186" s="34">
        <v>0</v>
      </c>
      <c r="K186" s="35">
        <v>0</v>
      </c>
      <c r="L186" s="35">
        <v>0</v>
      </c>
      <c r="M186" s="34">
        <f t="shared" ref="M186:M189" si="312">SUM(I186:L186)</f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f>SUM(O186:Q186)</f>
        <v>0</v>
      </c>
      <c r="S186" s="35">
        <f>R186+N186+M186</f>
        <v>0</v>
      </c>
      <c r="T186" s="35">
        <f>IFERROR(M186/S186,0)*100</f>
        <v>0</v>
      </c>
      <c r="U186" s="35">
        <f>IFERROR(N186/S186,0)*100</f>
        <v>0</v>
      </c>
      <c r="V186" s="35">
        <f>IFERROR(O186/S186,0)*100</f>
        <v>0</v>
      </c>
      <c r="W186" s="36"/>
    </row>
    <row r="187" spans="1:23" s="41" customFormat="1" ht="15" customHeight="1">
      <c r="A187" s="36"/>
      <c r="B187" s="37" t="s">
        <v>57</v>
      </c>
      <c r="C187" s="38" t="s">
        <v>5</v>
      </c>
      <c r="D187" s="38" t="s">
        <v>109</v>
      </c>
      <c r="E187" s="38" t="s">
        <v>93</v>
      </c>
      <c r="F187" s="38" t="s">
        <v>133</v>
      </c>
      <c r="G187" s="38" t="s">
        <v>130</v>
      </c>
      <c r="H187" s="39" t="s">
        <v>17</v>
      </c>
      <c r="I187" s="34">
        <v>0</v>
      </c>
      <c r="J187" s="34">
        <v>0</v>
      </c>
      <c r="K187" s="35">
        <v>0</v>
      </c>
      <c r="L187" s="35">
        <v>0</v>
      </c>
      <c r="M187" s="34">
        <f t="shared" si="312"/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f t="shared" ref="R187:R189" si="313">SUM(O187:Q187)</f>
        <v>0</v>
      </c>
      <c r="S187" s="35">
        <f t="shared" ref="S187:S189" si="314">R187+N187+M187</f>
        <v>0</v>
      </c>
      <c r="T187" s="35">
        <f t="shared" ref="T187:T189" si="315">IFERROR(M187/S187,0)*100</f>
        <v>0</v>
      </c>
      <c r="U187" s="35">
        <f t="shared" ref="U187:U189" si="316">IFERROR(N187/S187,0)*100</f>
        <v>0</v>
      </c>
      <c r="V187" s="35">
        <f t="shared" ref="V187:V189" si="317">IFERROR(O187/S187,0)*100</f>
        <v>0</v>
      </c>
      <c r="W187" s="36"/>
    </row>
    <row r="188" spans="1:23" s="41" customFormat="1" ht="15" customHeight="1">
      <c r="A188" s="36"/>
      <c r="B188" s="37" t="s">
        <v>57</v>
      </c>
      <c r="C188" s="38" t="s">
        <v>5</v>
      </c>
      <c r="D188" s="38" t="s">
        <v>109</v>
      </c>
      <c r="E188" s="38" t="s">
        <v>93</v>
      </c>
      <c r="F188" s="38" t="s">
        <v>133</v>
      </c>
      <c r="G188" s="38" t="s">
        <v>130</v>
      </c>
      <c r="H188" s="39" t="s">
        <v>18</v>
      </c>
      <c r="I188" s="34">
        <v>0</v>
      </c>
      <c r="J188" s="34">
        <v>0</v>
      </c>
      <c r="K188" s="35">
        <v>0</v>
      </c>
      <c r="L188" s="35">
        <v>0</v>
      </c>
      <c r="M188" s="34">
        <f t="shared" si="312"/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f t="shared" si="313"/>
        <v>0</v>
      </c>
      <c r="S188" s="35">
        <f t="shared" si="314"/>
        <v>0</v>
      </c>
      <c r="T188" s="35">
        <f t="shared" si="315"/>
        <v>0</v>
      </c>
      <c r="U188" s="35">
        <f t="shared" si="316"/>
        <v>0</v>
      </c>
      <c r="V188" s="35">
        <f t="shared" si="317"/>
        <v>0</v>
      </c>
      <c r="W188" s="36"/>
    </row>
    <row r="189" spans="1:23" s="41" customFormat="1" ht="15" customHeight="1">
      <c r="A189" s="36"/>
      <c r="B189" s="37" t="s">
        <v>57</v>
      </c>
      <c r="C189" s="38" t="s">
        <v>5</v>
      </c>
      <c r="D189" s="38" t="s">
        <v>109</v>
      </c>
      <c r="E189" s="38" t="s">
        <v>93</v>
      </c>
      <c r="F189" s="38" t="s">
        <v>133</v>
      </c>
      <c r="G189" s="38" t="s">
        <v>130</v>
      </c>
      <c r="H189" s="39" t="s">
        <v>19</v>
      </c>
      <c r="I189" s="34">
        <v>0</v>
      </c>
      <c r="J189" s="34">
        <v>0</v>
      </c>
      <c r="K189" s="35">
        <v>0</v>
      </c>
      <c r="L189" s="35">
        <v>0</v>
      </c>
      <c r="M189" s="34">
        <f t="shared" si="312"/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f t="shared" si="313"/>
        <v>0</v>
      </c>
      <c r="S189" s="35">
        <f t="shared" si="314"/>
        <v>0</v>
      </c>
      <c r="T189" s="35">
        <f t="shared" si="315"/>
        <v>0</v>
      </c>
      <c r="U189" s="35">
        <f t="shared" si="316"/>
        <v>0</v>
      </c>
      <c r="V189" s="35">
        <f t="shared" si="317"/>
        <v>0</v>
      </c>
      <c r="W189" s="36"/>
    </row>
    <row r="190" spans="1:23" s="41" customFormat="1" ht="15" customHeight="1">
      <c r="A190" s="36"/>
      <c r="B190" s="37" t="s">
        <v>57</v>
      </c>
      <c r="C190" s="38" t="s">
        <v>5</v>
      </c>
      <c r="D190" s="38" t="s">
        <v>109</v>
      </c>
      <c r="E190" s="38" t="s">
        <v>93</v>
      </c>
      <c r="F190" s="38" t="s">
        <v>133</v>
      </c>
      <c r="G190" s="38" t="s">
        <v>130</v>
      </c>
      <c r="H190" s="39" t="s">
        <v>97</v>
      </c>
      <c r="I190" s="34">
        <v>0</v>
      </c>
      <c r="J190" s="34">
        <v>0</v>
      </c>
      <c r="K190" s="34">
        <v>0</v>
      </c>
      <c r="L190" s="34">
        <v>0</v>
      </c>
      <c r="M190" s="34">
        <f t="shared" ref="M190" si="318">IFERROR(M189/M186,0)</f>
        <v>0</v>
      </c>
      <c r="N190" s="34">
        <f t="shared" ref="N190" si="319">IFERROR(N189/N186,0)</f>
        <v>0</v>
      </c>
      <c r="O190" s="34">
        <f t="shared" ref="O190" si="320">IFERROR(O189/O186,0)</f>
        <v>0</v>
      </c>
      <c r="P190" s="34">
        <f t="shared" ref="P190" si="321">IFERROR(P189/P186,0)</f>
        <v>0</v>
      </c>
      <c r="Q190" s="34">
        <f t="shared" ref="Q190" si="322">IFERROR(Q189/Q186,0)</f>
        <v>0</v>
      </c>
      <c r="R190" s="34">
        <f t="shared" ref="R190" si="323">IFERROR(R189/R186,0)</f>
        <v>0</v>
      </c>
      <c r="S190" s="34">
        <f t="shared" ref="S190" si="324">IFERROR(S189/S186,0)</f>
        <v>0</v>
      </c>
      <c r="T190" s="35"/>
      <c r="U190" s="35"/>
      <c r="V190" s="35"/>
      <c r="W190" s="36"/>
    </row>
    <row r="191" spans="1:23" s="41" customFormat="1" ht="15" customHeight="1">
      <c r="A191" s="36"/>
      <c r="B191" s="37" t="s">
        <v>57</v>
      </c>
      <c r="C191" s="38" t="s">
        <v>5</v>
      </c>
      <c r="D191" s="38" t="s">
        <v>109</v>
      </c>
      <c r="E191" s="38" t="s">
        <v>93</v>
      </c>
      <c r="F191" s="38" t="s">
        <v>133</v>
      </c>
      <c r="G191" s="38" t="s">
        <v>130</v>
      </c>
      <c r="H191" s="39" t="s">
        <v>98</v>
      </c>
      <c r="I191" s="34">
        <v>0</v>
      </c>
      <c r="J191" s="34">
        <v>0</v>
      </c>
      <c r="K191" s="34">
        <v>0</v>
      </c>
      <c r="L191" s="34">
        <v>0</v>
      </c>
      <c r="M191" s="34">
        <f t="shared" ref="M191:S191" si="325">IFERROR(M189/M187,0)</f>
        <v>0</v>
      </c>
      <c r="N191" s="34">
        <f t="shared" si="325"/>
        <v>0</v>
      </c>
      <c r="O191" s="34">
        <f t="shared" si="325"/>
        <v>0</v>
      </c>
      <c r="P191" s="34">
        <f t="shared" si="325"/>
        <v>0</v>
      </c>
      <c r="Q191" s="34">
        <f t="shared" si="325"/>
        <v>0</v>
      </c>
      <c r="R191" s="34">
        <f t="shared" si="325"/>
        <v>0</v>
      </c>
      <c r="S191" s="34">
        <f t="shared" si="325"/>
        <v>0</v>
      </c>
      <c r="T191" s="35"/>
      <c r="U191" s="35"/>
      <c r="V191" s="35"/>
      <c r="W191" s="36"/>
    </row>
    <row r="192" spans="1:23" s="41" customFormat="1" ht="15" customHeight="1">
      <c r="A192" s="36"/>
      <c r="B192" s="37" t="s">
        <v>1</v>
      </c>
      <c r="C192" s="38" t="s">
        <v>1</v>
      </c>
      <c r="D192" s="38" t="s">
        <v>1</v>
      </c>
      <c r="E192" s="38" t="s">
        <v>1</v>
      </c>
      <c r="F192" s="38" t="s">
        <v>1</v>
      </c>
      <c r="G192" s="38" t="s">
        <v>1</v>
      </c>
      <c r="H192" s="39"/>
      <c r="I192" s="34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6"/>
    </row>
    <row r="193" spans="1:23" s="41" customFormat="1" ht="24" customHeight="1">
      <c r="A193" s="36"/>
      <c r="B193" s="37" t="s">
        <v>57</v>
      </c>
      <c r="C193" s="38" t="s">
        <v>5</v>
      </c>
      <c r="D193" s="38" t="s">
        <v>113</v>
      </c>
      <c r="E193" s="38" t="s">
        <v>1</v>
      </c>
      <c r="F193" s="38" t="s">
        <v>1</v>
      </c>
      <c r="G193" s="38" t="s">
        <v>1</v>
      </c>
      <c r="H193" s="39" t="s">
        <v>114</v>
      </c>
      <c r="I193" s="34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6"/>
    </row>
    <row r="194" spans="1:23" s="41" customFormat="1" ht="15" customHeight="1">
      <c r="A194" s="36"/>
      <c r="B194" s="37" t="s">
        <v>57</v>
      </c>
      <c r="C194" s="38" t="s">
        <v>5</v>
      </c>
      <c r="D194" s="38" t="s">
        <v>113</v>
      </c>
      <c r="E194" s="38" t="s">
        <v>1</v>
      </c>
      <c r="F194" s="38" t="s">
        <v>1</v>
      </c>
      <c r="G194" s="38" t="s">
        <v>1</v>
      </c>
      <c r="H194" s="39" t="s">
        <v>16</v>
      </c>
      <c r="I194" s="34">
        <v>0</v>
      </c>
      <c r="J194" s="34">
        <v>41900000</v>
      </c>
      <c r="K194" s="34">
        <v>0</v>
      </c>
      <c r="L194" s="34">
        <v>0</v>
      </c>
      <c r="M194" s="34">
        <f t="shared" ref="M194:M197" si="326">SUM(I194:L194)</f>
        <v>41900000</v>
      </c>
      <c r="N194" s="35">
        <v>0</v>
      </c>
      <c r="O194" s="35">
        <v>0</v>
      </c>
      <c r="P194" s="35">
        <v>0</v>
      </c>
      <c r="Q194" s="35">
        <v>0</v>
      </c>
      <c r="R194" s="35">
        <f>SUM(O194:Q194)</f>
        <v>0</v>
      </c>
      <c r="S194" s="35">
        <f>R194+N194+M194</f>
        <v>41900000</v>
      </c>
      <c r="T194" s="35">
        <f>IFERROR(M194/S194,0)*100</f>
        <v>100</v>
      </c>
      <c r="U194" s="35">
        <f>IFERROR(N194/S194,0)*100</f>
        <v>0</v>
      </c>
      <c r="V194" s="35">
        <f>IFERROR(O194/S194,0)*100</f>
        <v>0</v>
      </c>
      <c r="W194" s="36"/>
    </row>
    <row r="195" spans="1:23" s="41" customFormat="1" ht="15" customHeight="1">
      <c r="A195" s="36"/>
      <c r="B195" s="37" t="s">
        <v>57</v>
      </c>
      <c r="C195" s="38" t="s">
        <v>5</v>
      </c>
      <c r="D195" s="38" t="s">
        <v>113</v>
      </c>
      <c r="E195" s="38" t="s">
        <v>1</v>
      </c>
      <c r="F195" s="38" t="s">
        <v>1</v>
      </c>
      <c r="G195" s="38" t="s">
        <v>1</v>
      </c>
      <c r="H195" s="39" t="s">
        <v>17</v>
      </c>
      <c r="I195" s="34">
        <v>0</v>
      </c>
      <c r="J195" s="34">
        <v>41900000</v>
      </c>
      <c r="K195" s="34">
        <v>0</v>
      </c>
      <c r="L195" s="34">
        <v>0</v>
      </c>
      <c r="M195" s="34">
        <f t="shared" si="326"/>
        <v>41900000</v>
      </c>
      <c r="N195" s="35">
        <v>0</v>
      </c>
      <c r="O195" s="35">
        <v>0</v>
      </c>
      <c r="P195" s="35">
        <v>0</v>
      </c>
      <c r="Q195" s="35">
        <v>0</v>
      </c>
      <c r="R195" s="35">
        <f t="shared" ref="R195:R197" si="327">SUM(O195:Q195)</f>
        <v>0</v>
      </c>
      <c r="S195" s="35">
        <f t="shared" ref="S195:S197" si="328">R195+N195+M195</f>
        <v>41900000</v>
      </c>
      <c r="T195" s="35">
        <f t="shared" ref="T195:T197" si="329">IFERROR(M195/S195,0)*100</f>
        <v>100</v>
      </c>
      <c r="U195" s="35">
        <f t="shared" ref="U195:U197" si="330">IFERROR(N195/S195,0)*100</f>
        <v>0</v>
      </c>
      <c r="V195" s="35">
        <f t="shared" ref="V195:V197" si="331">IFERROR(O195/S195,0)*100</f>
        <v>0</v>
      </c>
      <c r="W195" s="36"/>
    </row>
    <row r="196" spans="1:23" s="41" customFormat="1" ht="15" customHeight="1">
      <c r="A196" s="36"/>
      <c r="B196" s="37" t="s">
        <v>57</v>
      </c>
      <c r="C196" s="38" t="s">
        <v>5</v>
      </c>
      <c r="D196" s="38" t="s">
        <v>113</v>
      </c>
      <c r="E196" s="38" t="s">
        <v>1</v>
      </c>
      <c r="F196" s="38" t="s">
        <v>1</v>
      </c>
      <c r="G196" s="38" t="s">
        <v>1</v>
      </c>
      <c r="H196" s="39" t="s">
        <v>18</v>
      </c>
      <c r="I196" s="34">
        <v>0</v>
      </c>
      <c r="J196" s="34">
        <v>0</v>
      </c>
      <c r="K196" s="34">
        <v>0</v>
      </c>
      <c r="L196" s="34">
        <v>0</v>
      </c>
      <c r="M196" s="34">
        <f t="shared" si="326"/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f t="shared" si="327"/>
        <v>0</v>
      </c>
      <c r="S196" s="35">
        <f t="shared" si="328"/>
        <v>0</v>
      </c>
      <c r="T196" s="35">
        <f t="shared" si="329"/>
        <v>0</v>
      </c>
      <c r="U196" s="35">
        <f t="shared" si="330"/>
        <v>0</v>
      </c>
      <c r="V196" s="35">
        <f t="shared" si="331"/>
        <v>0</v>
      </c>
      <c r="W196" s="36"/>
    </row>
    <row r="197" spans="1:23" s="41" customFormat="1" ht="15" customHeight="1">
      <c r="A197" s="36"/>
      <c r="B197" s="37" t="s">
        <v>57</v>
      </c>
      <c r="C197" s="38" t="s">
        <v>5</v>
      </c>
      <c r="D197" s="38" t="s">
        <v>113</v>
      </c>
      <c r="E197" s="38" t="s">
        <v>1</v>
      </c>
      <c r="F197" s="38" t="s">
        <v>1</v>
      </c>
      <c r="G197" s="38" t="s">
        <v>1</v>
      </c>
      <c r="H197" s="39" t="s">
        <v>19</v>
      </c>
      <c r="I197" s="34">
        <v>0</v>
      </c>
      <c r="J197" s="34">
        <v>0</v>
      </c>
      <c r="K197" s="34">
        <v>0</v>
      </c>
      <c r="L197" s="34">
        <v>0</v>
      </c>
      <c r="M197" s="34">
        <f t="shared" si="326"/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f t="shared" si="327"/>
        <v>0</v>
      </c>
      <c r="S197" s="35">
        <f t="shared" si="328"/>
        <v>0</v>
      </c>
      <c r="T197" s="35">
        <f t="shared" si="329"/>
        <v>0</v>
      </c>
      <c r="U197" s="35">
        <f t="shared" si="330"/>
        <v>0</v>
      </c>
      <c r="V197" s="35">
        <f t="shared" si="331"/>
        <v>0</v>
      </c>
      <c r="W197" s="36"/>
    </row>
    <row r="198" spans="1:23" s="41" customFormat="1" ht="15" customHeight="1">
      <c r="A198" s="36"/>
      <c r="B198" s="37" t="s">
        <v>57</v>
      </c>
      <c r="C198" s="38" t="s">
        <v>5</v>
      </c>
      <c r="D198" s="38" t="s">
        <v>113</v>
      </c>
      <c r="E198" s="38" t="s">
        <v>1</v>
      </c>
      <c r="F198" s="38" t="s">
        <v>1</v>
      </c>
      <c r="G198" s="38" t="s">
        <v>1</v>
      </c>
      <c r="H198" s="39" t="s">
        <v>97</v>
      </c>
      <c r="I198" s="34">
        <v>0</v>
      </c>
      <c r="J198" s="34">
        <v>0</v>
      </c>
      <c r="K198" s="34">
        <v>0</v>
      </c>
      <c r="L198" s="34">
        <v>0</v>
      </c>
      <c r="M198" s="34">
        <f t="shared" ref="M198" si="332">IFERROR(M197/M194,0)</f>
        <v>0</v>
      </c>
      <c r="N198" s="34">
        <f t="shared" ref="N198" si="333">IFERROR(N197/N194,0)</f>
        <v>0</v>
      </c>
      <c r="O198" s="34">
        <f t="shared" ref="O198" si="334">IFERROR(O197/O194,0)</f>
        <v>0</v>
      </c>
      <c r="P198" s="34">
        <f t="shared" ref="P198" si="335">IFERROR(P197/P194,0)</f>
        <v>0</v>
      </c>
      <c r="Q198" s="34">
        <f t="shared" ref="Q198" si="336">IFERROR(Q197/Q194,0)</f>
        <v>0</v>
      </c>
      <c r="R198" s="34">
        <f t="shared" ref="R198" si="337">IFERROR(R197/R194,0)</f>
        <v>0</v>
      </c>
      <c r="S198" s="34">
        <f t="shared" ref="S198" si="338">IFERROR(S197/S194,0)</f>
        <v>0</v>
      </c>
      <c r="T198" s="35"/>
      <c r="U198" s="35"/>
      <c r="V198" s="35"/>
      <c r="W198" s="36"/>
    </row>
    <row r="199" spans="1:23" s="41" customFormat="1" ht="15" customHeight="1">
      <c r="A199" s="36"/>
      <c r="B199" s="37" t="s">
        <v>57</v>
      </c>
      <c r="C199" s="38" t="s">
        <v>5</v>
      </c>
      <c r="D199" s="38" t="s">
        <v>113</v>
      </c>
      <c r="E199" s="38" t="s">
        <v>1</v>
      </c>
      <c r="F199" s="38" t="s">
        <v>1</v>
      </c>
      <c r="G199" s="38" t="s">
        <v>1</v>
      </c>
      <c r="H199" s="39" t="s">
        <v>98</v>
      </c>
      <c r="I199" s="34">
        <v>0</v>
      </c>
      <c r="J199" s="34">
        <v>0</v>
      </c>
      <c r="K199" s="34">
        <v>0</v>
      </c>
      <c r="L199" s="34">
        <v>0</v>
      </c>
      <c r="M199" s="34">
        <f t="shared" ref="M199:S199" si="339">IFERROR(M197/M195,0)</f>
        <v>0</v>
      </c>
      <c r="N199" s="34">
        <f t="shared" si="339"/>
        <v>0</v>
      </c>
      <c r="O199" s="34">
        <f t="shared" si="339"/>
        <v>0</v>
      </c>
      <c r="P199" s="34">
        <f t="shared" si="339"/>
        <v>0</v>
      </c>
      <c r="Q199" s="34">
        <f t="shared" si="339"/>
        <v>0</v>
      </c>
      <c r="R199" s="34">
        <f t="shared" si="339"/>
        <v>0</v>
      </c>
      <c r="S199" s="34">
        <f t="shared" si="339"/>
        <v>0</v>
      </c>
      <c r="T199" s="35"/>
      <c r="U199" s="35"/>
      <c r="V199" s="35"/>
      <c r="W199" s="36"/>
    </row>
    <row r="200" spans="1:23" s="41" customFormat="1" ht="15" customHeight="1">
      <c r="A200" s="36"/>
      <c r="B200" s="37" t="s">
        <v>1</v>
      </c>
      <c r="C200" s="38" t="s">
        <v>1</v>
      </c>
      <c r="D200" s="38" t="s">
        <v>1</v>
      </c>
      <c r="E200" s="38" t="s">
        <v>1</v>
      </c>
      <c r="F200" s="38" t="s">
        <v>1</v>
      </c>
      <c r="G200" s="38" t="s">
        <v>1</v>
      </c>
      <c r="H200" s="39"/>
      <c r="I200" s="34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6"/>
    </row>
    <row r="201" spans="1:23" s="41" customFormat="1" ht="24" customHeight="1">
      <c r="A201" s="36"/>
      <c r="B201" s="37" t="s">
        <v>57</v>
      </c>
      <c r="C201" s="38" t="s">
        <v>5</v>
      </c>
      <c r="D201" s="38" t="s">
        <v>113</v>
      </c>
      <c r="E201" s="38" t="s">
        <v>63</v>
      </c>
      <c r="F201" s="38" t="s">
        <v>1</v>
      </c>
      <c r="G201" s="38" t="s">
        <v>1</v>
      </c>
      <c r="H201" s="39" t="s">
        <v>107</v>
      </c>
      <c r="I201" s="34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6"/>
    </row>
    <row r="202" spans="1:23" s="41" customFormat="1" ht="15" customHeight="1">
      <c r="A202" s="36"/>
      <c r="B202" s="37" t="s">
        <v>57</v>
      </c>
      <c r="C202" s="38" t="s">
        <v>5</v>
      </c>
      <c r="D202" s="38" t="s">
        <v>113</v>
      </c>
      <c r="E202" s="38" t="s">
        <v>63</v>
      </c>
      <c r="F202" s="38" t="s">
        <v>1</v>
      </c>
      <c r="G202" s="38" t="s">
        <v>1</v>
      </c>
      <c r="H202" s="39" t="s">
        <v>16</v>
      </c>
      <c r="I202" s="34">
        <v>0</v>
      </c>
      <c r="J202" s="34">
        <v>41900000</v>
      </c>
      <c r="K202" s="34">
        <v>0</v>
      </c>
      <c r="L202" s="34">
        <v>0</v>
      </c>
      <c r="M202" s="34">
        <f t="shared" ref="M202:M205" si="340">SUM(I202:L202)</f>
        <v>41900000</v>
      </c>
      <c r="N202" s="35">
        <v>0</v>
      </c>
      <c r="O202" s="35">
        <v>0</v>
      </c>
      <c r="P202" s="35">
        <v>0</v>
      </c>
      <c r="Q202" s="35">
        <v>0</v>
      </c>
      <c r="R202" s="35">
        <f>SUM(O202:Q202)</f>
        <v>0</v>
      </c>
      <c r="S202" s="35">
        <f>R202+N202+M202</f>
        <v>41900000</v>
      </c>
      <c r="T202" s="35">
        <f>IFERROR(M202/S202,0)*100</f>
        <v>100</v>
      </c>
      <c r="U202" s="35">
        <f>IFERROR(N202/S202,0)*100</f>
        <v>0</v>
      </c>
      <c r="V202" s="35">
        <f>IFERROR(O202/S202,0)*100</f>
        <v>0</v>
      </c>
      <c r="W202" s="36"/>
    </row>
    <row r="203" spans="1:23" s="41" customFormat="1" ht="15" customHeight="1">
      <c r="A203" s="36"/>
      <c r="B203" s="37" t="s">
        <v>57</v>
      </c>
      <c r="C203" s="38" t="s">
        <v>5</v>
      </c>
      <c r="D203" s="38" t="s">
        <v>113</v>
      </c>
      <c r="E203" s="38" t="s">
        <v>63</v>
      </c>
      <c r="F203" s="38" t="s">
        <v>1</v>
      </c>
      <c r="G203" s="38" t="s">
        <v>1</v>
      </c>
      <c r="H203" s="39" t="s">
        <v>17</v>
      </c>
      <c r="I203" s="34">
        <v>0</v>
      </c>
      <c r="J203" s="34">
        <v>41900000</v>
      </c>
      <c r="K203" s="34">
        <v>0</v>
      </c>
      <c r="L203" s="34">
        <v>0</v>
      </c>
      <c r="M203" s="34">
        <f t="shared" si="340"/>
        <v>41900000</v>
      </c>
      <c r="N203" s="35">
        <v>0</v>
      </c>
      <c r="O203" s="35">
        <v>0</v>
      </c>
      <c r="P203" s="35">
        <v>0</v>
      </c>
      <c r="Q203" s="35">
        <v>0</v>
      </c>
      <c r="R203" s="35">
        <f t="shared" ref="R203:R205" si="341">SUM(O203:Q203)</f>
        <v>0</v>
      </c>
      <c r="S203" s="35">
        <f t="shared" ref="S203:S205" si="342">R203+N203+M203</f>
        <v>41900000</v>
      </c>
      <c r="T203" s="35">
        <f t="shared" ref="T203:T205" si="343">IFERROR(M203/S203,0)*100</f>
        <v>100</v>
      </c>
      <c r="U203" s="35">
        <f t="shared" ref="U203:U205" si="344">IFERROR(N203/S203,0)*100</f>
        <v>0</v>
      </c>
      <c r="V203" s="35">
        <f t="shared" ref="V203:V205" si="345">IFERROR(O203/S203,0)*100</f>
        <v>0</v>
      </c>
      <c r="W203" s="36"/>
    </row>
    <row r="204" spans="1:23" s="41" customFormat="1" ht="15" customHeight="1">
      <c r="A204" s="36"/>
      <c r="B204" s="37" t="s">
        <v>57</v>
      </c>
      <c r="C204" s="38" t="s">
        <v>5</v>
      </c>
      <c r="D204" s="38" t="s">
        <v>113</v>
      </c>
      <c r="E204" s="38" t="s">
        <v>63</v>
      </c>
      <c r="F204" s="38" t="s">
        <v>1</v>
      </c>
      <c r="G204" s="38" t="s">
        <v>1</v>
      </c>
      <c r="H204" s="39" t="s">
        <v>18</v>
      </c>
      <c r="I204" s="34">
        <v>0</v>
      </c>
      <c r="J204" s="34">
        <v>0</v>
      </c>
      <c r="K204" s="34">
        <v>0</v>
      </c>
      <c r="L204" s="34">
        <v>0</v>
      </c>
      <c r="M204" s="34">
        <f t="shared" si="340"/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f t="shared" si="341"/>
        <v>0</v>
      </c>
      <c r="S204" s="35">
        <f t="shared" si="342"/>
        <v>0</v>
      </c>
      <c r="T204" s="35">
        <f t="shared" si="343"/>
        <v>0</v>
      </c>
      <c r="U204" s="35">
        <f t="shared" si="344"/>
        <v>0</v>
      </c>
      <c r="V204" s="35">
        <f t="shared" si="345"/>
        <v>0</v>
      </c>
      <c r="W204" s="36"/>
    </row>
    <row r="205" spans="1:23" s="41" customFormat="1" ht="15" customHeight="1">
      <c r="A205" s="36"/>
      <c r="B205" s="37" t="s">
        <v>57</v>
      </c>
      <c r="C205" s="38" t="s">
        <v>5</v>
      </c>
      <c r="D205" s="38" t="s">
        <v>113</v>
      </c>
      <c r="E205" s="38" t="s">
        <v>63</v>
      </c>
      <c r="F205" s="38" t="s">
        <v>1</v>
      </c>
      <c r="G205" s="38" t="s">
        <v>1</v>
      </c>
      <c r="H205" s="39" t="s">
        <v>19</v>
      </c>
      <c r="I205" s="34">
        <v>0</v>
      </c>
      <c r="J205" s="34">
        <v>0</v>
      </c>
      <c r="K205" s="34">
        <v>0</v>
      </c>
      <c r="L205" s="34">
        <v>0</v>
      </c>
      <c r="M205" s="34">
        <f t="shared" si="340"/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f t="shared" si="341"/>
        <v>0</v>
      </c>
      <c r="S205" s="35">
        <f t="shared" si="342"/>
        <v>0</v>
      </c>
      <c r="T205" s="35">
        <f t="shared" si="343"/>
        <v>0</v>
      </c>
      <c r="U205" s="35">
        <f t="shared" si="344"/>
        <v>0</v>
      </c>
      <c r="V205" s="35">
        <f t="shared" si="345"/>
        <v>0</v>
      </c>
      <c r="W205" s="36"/>
    </row>
    <row r="206" spans="1:23" s="41" customFormat="1" ht="15" customHeight="1">
      <c r="A206" s="36"/>
      <c r="B206" s="37" t="s">
        <v>57</v>
      </c>
      <c r="C206" s="38" t="s">
        <v>5</v>
      </c>
      <c r="D206" s="38" t="s">
        <v>113</v>
      </c>
      <c r="E206" s="38" t="s">
        <v>63</v>
      </c>
      <c r="F206" s="38" t="s">
        <v>1</v>
      </c>
      <c r="G206" s="38" t="s">
        <v>1</v>
      </c>
      <c r="H206" s="39" t="s">
        <v>97</v>
      </c>
      <c r="I206" s="34">
        <v>0</v>
      </c>
      <c r="J206" s="34">
        <v>0</v>
      </c>
      <c r="K206" s="34">
        <v>0</v>
      </c>
      <c r="L206" s="34">
        <v>0</v>
      </c>
      <c r="M206" s="34">
        <f t="shared" ref="M206" si="346">IFERROR(M205/M202,0)</f>
        <v>0</v>
      </c>
      <c r="N206" s="34">
        <f t="shared" ref="N206" si="347">IFERROR(N205/N202,0)</f>
        <v>0</v>
      </c>
      <c r="O206" s="34">
        <f t="shared" ref="O206" si="348">IFERROR(O205/O202,0)</f>
        <v>0</v>
      </c>
      <c r="P206" s="34">
        <f t="shared" ref="P206" si="349">IFERROR(P205/P202,0)</f>
        <v>0</v>
      </c>
      <c r="Q206" s="34">
        <f t="shared" ref="Q206" si="350">IFERROR(Q205/Q202,0)</f>
        <v>0</v>
      </c>
      <c r="R206" s="34">
        <f t="shared" ref="R206" si="351">IFERROR(R205/R202,0)</f>
        <v>0</v>
      </c>
      <c r="S206" s="34">
        <f t="shared" ref="S206" si="352">IFERROR(S205/S202,0)</f>
        <v>0</v>
      </c>
      <c r="T206" s="35"/>
      <c r="U206" s="35"/>
      <c r="V206" s="35"/>
      <c r="W206" s="36"/>
    </row>
    <row r="207" spans="1:23" s="41" customFormat="1" ht="15" customHeight="1">
      <c r="A207" s="36"/>
      <c r="B207" s="37" t="s">
        <v>57</v>
      </c>
      <c r="C207" s="38" t="s">
        <v>5</v>
      </c>
      <c r="D207" s="38" t="s">
        <v>113</v>
      </c>
      <c r="E207" s="38" t="s">
        <v>63</v>
      </c>
      <c r="F207" s="38" t="s">
        <v>1</v>
      </c>
      <c r="G207" s="38" t="s">
        <v>1</v>
      </c>
      <c r="H207" s="39" t="s">
        <v>98</v>
      </c>
      <c r="I207" s="34">
        <v>0</v>
      </c>
      <c r="J207" s="34">
        <v>0</v>
      </c>
      <c r="K207" s="34">
        <v>0</v>
      </c>
      <c r="L207" s="34">
        <v>0</v>
      </c>
      <c r="M207" s="34">
        <f t="shared" ref="M207:S207" si="353">IFERROR(M205/M203,0)</f>
        <v>0</v>
      </c>
      <c r="N207" s="34">
        <f t="shared" si="353"/>
        <v>0</v>
      </c>
      <c r="O207" s="34">
        <f t="shared" si="353"/>
        <v>0</v>
      </c>
      <c r="P207" s="34">
        <f t="shared" si="353"/>
        <v>0</v>
      </c>
      <c r="Q207" s="34">
        <f t="shared" si="353"/>
        <v>0</v>
      </c>
      <c r="R207" s="34">
        <f t="shared" si="353"/>
        <v>0</v>
      </c>
      <c r="S207" s="34">
        <f t="shared" si="353"/>
        <v>0</v>
      </c>
      <c r="T207" s="35"/>
      <c r="U207" s="35"/>
      <c r="V207" s="35"/>
      <c r="W207" s="36"/>
    </row>
    <row r="208" spans="1:23" s="41" customFormat="1" ht="15" customHeight="1">
      <c r="A208" s="36"/>
      <c r="B208" s="37" t="s">
        <v>1</v>
      </c>
      <c r="C208" s="38" t="s">
        <v>1</v>
      </c>
      <c r="D208" s="38" t="s">
        <v>1</v>
      </c>
      <c r="E208" s="38" t="s">
        <v>1</v>
      </c>
      <c r="F208" s="38" t="s">
        <v>1</v>
      </c>
      <c r="G208" s="38" t="s">
        <v>1</v>
      </c>
      <c r="H208" s="39"/>
      <c r="I208" s="34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6"/>
    </row>
    <row r="209" spans="1:23" s="41" customFormat="1" ht="18" customHeight="1">
      <c r="A209" s="36"/>
      <c r="B209" s="37" t="s">
        <v>57</v>
      </c>
      <c r="C209" s="38" t="s">
        <v>5</v>
      </c>
      <c r="D209" s="38" t="s">
        <v>113</v>
      </c>
      <c r="E209" s="38" t="s">
        <v>63</v>
      </c>
      <c r="F209" s="38" t="s">
        <v>65</v>
      </c>
      <c r="G209" s="38" t="s">
        <v>1</v>
      </c>
      <c r="H209" s="39" t="s">
        <v>108</v>
      </c>
      <c r="I209" s="34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6"/>
    </row>
    <row r="210" spans="1:23" s="41" customFormat="1" ht="15" customHeight="1">
      <c r="A210" s="36"/>
      <c r="B210" s="37" t="s">
        <v>57</v>
      </c>
      <c r="C210" s="38" t="s">
        <v>5</v>
      </c>
      <c r="D210" s="38" t="s">
        <v>113</v>
      </c>
      <c r="E210" s="38" t="s">
        <v>63</v>
      </c>
      <c r="F210" s="38" t="s">
        <v>65</v>
      </c>
      <c r="G210" s="38" t="s">
        <v>1</v>
      </c>
      <c r="H210" s="39" t="s">
        <v>16</v>
      </c>
      <c r="I210" s="34">
        <v>0</v>
      </c>
      <c r="J210" s="34">
        <v>41900000</v>
      </c>
      <c r="K210" s="34">
        <v>0</v>
      </c>
      <c r="L210" s="34">
        <v>0</v>
      </c>
      <c r="M210" s="34">
        <f t="shared" ref="M210:M213" si="354">SUM(I210:L210)</f>
        <v>41900000</v>
      </c>
      <c r="N210" s="35">
        <v>0</v>
      </c>
      <c r="O210" s="35">
        <v>0</v>
      </c>
      <c r="P210" s="35">
        <v>0</v>
      </c>
      <c r="Q210" s="35">
        <v>0</v>
      </c>
      <c r="R210" s="35">
        <f>SUM(O210:Q210)</f>
        <v>0</v>
      </c>
      <c r="S210" s="35">
        <f>R210+N210+M210</f>
        <v>41900000</v>
      </c>
      <c r="T210" s="35">
        <f>IFERROR(M210/S210,0)*100</f>
        <v>100</v>
      </c>
      <c r="U210" s="35">
        <f>IFERROR(N210/S210,0)*100</f>
        <v>0</v>
      </c>
      <c r="V210" s="35">
        <f>IFERROR(O210/S210,0)*100</f>
        <v>0</v>
      </c>
      <c r="W210" s="36"/>
    </row>
    <row r="211" spans="1:23" s="41" customFormat="1" ht="15" customHeight="1">
      <c r="A211" s="36"/>
      <c r="B211" s="37" t="s">
        <v>57</v>
      </c>
      <c r="C211" s="38" t="s">
        <v>5</v>
      </c>
      <c r="D211" s="38" t="s">
        <v>113</v>
      </c>
      <c r="E211" s="38" t="s">
        <v>63</v>
      </c>
      <c r="F211" s="38" t="s">
        <v>65</v>
      </c>
      <c r="G211" s="38" t="s">
        <v>1</v>
      </c>
      <c r="H211" s="39" t="s">
        <v>17</v>
      </c>
      <c r="I211" s="34">
        <v>0</v>
      </c>
      <c r="J211" s="34">
        <v>41900000</v>
      </c>
      <c r="K211" s="34">
        <v>0</v>
      </c>
      <c r="L211" s="34">
        <v>0</v>
      </c>
      <c r="M211" s="34">
        <f t="shared" si="354"/>
        <v>41900000</v>
      </c>
      <c r="N211" s="35">
        <v>0</v>
      </c>
      <c r="O211" s="35">
        <v>0</v>
      </c>
      <c r="P211" s="35">
        <v>0</v>
      </c>
      <c r="Q211" s="35">
        <v>0</v>
      </c>
      <c r="R211" s="35">
        <f t="shared" ref="R211:R213" si="355">SUM(O211:Q211)</f>
        <v>0</v>
      </c>
      <c r="S211" s="35">
        <f t="shared" ref="S211:S213" si="356">R211+N211+M211</f>
        <v>41900000</v>
      </c>
      <c r="T211" s="35">
        <f t="shared" ref="T211:T213" si="357">IFERROR(M211/S211,0)*100</f>
        <v>100</v>
      </c>
      <c r="U211" s="35">
        <f t="shared" ref="U211:U213" si="358">IFERROR(N211/S211,0)*100</f>
        <v>0</v>
      </c>
      <c r="V211" s="35">
        <f t="shared" ref="V211:V213" si="359">IFERROR(O211/S211,0)*100</f>
        <v>0</v>
      </c>
      <c r="W211" s="36"/>
    </row>
    <row r="212" spans="1:23" s="41" customFormat="1" ht="15" customHeight="1">
      <c r="A212" s="36"/>
      <c r="B212" s="37" t="s">
        <v>57</v>
      </c>
      <c r="C212" s="38" t="s">
        <v>5</v>
      </c>
      <c r="D212" s="38" t="s">
        <v>113</v>
      </c>
      <c r="E212" s="38" t="s">
        <v>63</v>
      </c>
      <c r="F212" s="38" t="s">
        <v>65</v>
      </c>
      <c r="G212" s="38" t="s">
        <v>1</v>
      </c>
      <c r="H212" s="39" t="s">
        <v>18</v>
      </c>
      <c r="I212" s="34">
        <v>0</v>
      </c>
      <c r="J212" s="34">
        <v>0</v>
      </c>
      <c r="K212" s="34">
        <v>0</v>
      </c>
      <c r="L212" s="34">
        <v>0</v>
      </c>
      <c r="M212" s="34">
        <f t="shared" si="354"/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f t="shared" si="355"/>
        <v>0</v>
      </c>
      <c r="S212" s="35">
        <f t="shared" si="356"/>
        <v>0</v>
      </c>
      <c r="T212" s="35">
        <f t="shared" si="357"/>
        <v>0</v>
      </c>
      <c r="U212" s="35">
        <f t="shared" si="358"/>
        <v>0</v>
      </c>
      <c r="V212" s="35">
        <f t="shared" si="359"/>
        <v>0</v>
      </c>
      <c r="W212" s="36"/>
    </row>
    <row r="213" spans="1:23" s="41" customFormat="1" ht="15" customHeight="1">
      <c r="A213" s="36"/>
      <c r="B213" s="37" t="s">
        <v>57</v>
      </c>
      <c r="C213" s="38" t="s">
        <v>5</v>
      </c>
      <c r="D213" s="38" t="s">
        <v>113</v>
      </c>
      <c r="E213" s="38" t="s">
        <v>63</v>
      </c>
      <c r="F213" s="38" t="s">
        <v>65</v>
      </c>
      <c r="G213" s="38" t="s">
        <v>1</v>
      </c>
      <c r="H213" s="39" t="s">
        <v>19</v>
      </c>
      <c r="I213" s="34">
        <v>0</v>
      </c>
      <c r="J213" s="34">
        <v>0</v>
      </c>
      <c r="K213" s="34">
        <v>0</v>
      </c>
      <c r="L213" s="34">
        <v>0</v>
      </c>
      <c r="M213" s="34">
        <f t="shared" si="354"/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f t="shared" si="355"/>
        <v>0</v>
      </c>
      <c r="S213" s="35">
        <f t="shared" si="356"/>
        <v>0</v>
      </c>
      <c r="T213" s="35">
        <f t="shared" si="357"/>
        <v>0</v>
      </c>
      <c r="U213" s="35">
        <f t="shared" si="358"/>
        <v>0</v>
      </c>
      <c r="V213" s="35">
        <f t="shared" si="359"/>
        <v>0</v>
      </c>
      <c r="W213" s="36"/>
    </row>
    <row r="214" spans="1:23" s="41" customFormat="1" ht="15" customHeight="1">
      <c r="A214" s="36"/>
      <c r="B214" s="37" t="s">
        <v>57</v>
      </c>
      <c r="C214" s="38" t="s">
        <v>5</v>
      </c>
      <c r="D214" s="38" t="s">
        <v>113</v>
      </c>
      <c r="E214" s="38" t="s">
        <v>63</v>
      </c>
      <c r="F214" s="38" t="s">
        <v>65</v>
      </c>
      <c r="G214" s="38" t="s">
        <v>1</v>
      </c>
      <c r="H214" s="39" t="s">
        <v>97</v>
      </c>
      <c r="I214" s="34">
        <v>0</v>
      </c>
      <c r="J214" s="34">
        <v>0</v>
      </c>
      <c r="K214" s="34">
        <v>0</v>
      </c>
      <c r="L214" s="34">
        <v>0</v>
      </c>
      <c r="M214" s="34">
        <f t="shared" ref="M214" si="360">IFERROR(M213/M210,0)</f>
        <v>0</v>
      </c>
      <c r="N214" s="34">
        <f t="shared" ref="N214" si="361">IFERROR(N213/N210,0)</f>
        <v>0</v>
      </c>
      <c r="O214" s="34">
        <f t="shared" ref="O214" si="362">IFERROR(O213/O210,0)</f>
        <v>0</v>
      </c>
      <c r="P214" s="34">
        <f t="shared" ref="P214" si="363">IFERROR(P213/P210,0)</f>
        <v>0</v>
      </c>
      <c r="Q214" s="34">
        <f t="shared" ref="Q214" si="364">IFERROR(Q213/Q210,0)</f>
        <v>0</v>
      </c>
      <c r="R214" s="34">
        <f t="shared" ref="R214" si="365">IFERROR(R213/R210,0)</f>
        <v>0</v>
      </c>
      <c r="S214" s="34">
        <f t="shared" ref="S214" si="366">IFERROR(S213/S210,0)</f>
        <v>0</v>
      </c>
      <c r="T214" s="35"/>
      <c r="U214" s="35"/>
      <c r="V214" s="35"/>
      <c r="W214" s="36"/>
    </row>
    <row r="215" spans="1:23" s="41" customFormat="1" ht="15" customHeight="1">
      <c r="A215" s="36"/>
      <c r="B215" s="37" t="s">
        <v>57</v>
      </c>
      <c r="C215" s="38" t="s">
        <v>5</v>
      </c>
      <c r="D215" s="38" t="s">
        <v>113</v>
      </c>
      <c r="E215" s="38" t="s">
        <v>63</v>
      </c>
      <c r="F215" s="38" t="s">
        <v>65</v>
      </c>
      <c r="G215" s="38" t="s">
        <v>1</v>
      </c>
      <c r="H215" s="39" t="s">
        <v>98</v>
      </c>
      <c r="I215" s="34">
        <v>0</v>
      </c>
      <c r="J215" s="34">
        <v>0</v>
      </c>
      <c r="K215" s="34">
        <v>0</v>
      </c>
      <c r="L215" s="34">
        <v>0</v>
      </c>
      <c r="M215" s="34">
        <f t="shared" ref="M215:S215" si="367">IFERROR(M213/M211,0)</f>
        <v>0</v>
      </c>
      <c r="N215" s="34">
        <f t="shared" si="367"/>
        <v>0</v>
      </c>
      <c r="O215" s="34">
        <f t="shared" si="367"/>
        <v>0</v>
      </c>
      <c r="P215" s="34">
        <f t="shared" si="367"/>
        <v>0</v>
      </c>
      <c r="Q215" s="34">
        <f t="shared" si="367"/>
        <v>0</v>
      </c>
      <c r="R215" s="34">
        <f t="shared" si="367"/>
        <v>0</v>
      </c>
      <c r="S215" s="34">
        <f t="shared" si="367"/>
        <v>0</v>
      </c>
      <c r="T215" s="35"/>
      <c r="U215" s="35"/>
      <c r="V215" s="35"/>
      <c r="W215" s="36"/>
    </row>
    <row r="216" spans="1:23" s="41" customFormat="1" ht="15" customHeight="1">
      <c r="A216" s="36"/>
      <c r="B216" s="37" t="s">
        <v>1</v>
      </c>
      <c r="C216" s="38" t="s">
        <v>1</v>
      </c>
      <c r="D216" s="38" t="s">
        <v>1</v>
      </c>
      <c r="E216" s="38" t="s">
        <v>1</v>
      </c>
      <c r="F216" s="38" t="s">
        <v>1</v>
      </c>
      <c r="G216" s="38" t="s">
        <v>1</v>
      </c>
      <c r="H216" s="39"/>
      <c r="I216" s="34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6"/>
    </row>
    <row r="217" spans="1:23" s="41" customFormat="1" ht="18" customHeight="1">
      <c r="A217" s="36"/>
      <c r="B217" s="37" t="s">
        <v>57</v>
      </c>
      <c r="C217" s="38" t="s">
        <v>5</v>
      </c>
      <c r="D217" s="38" t="s">
        <v>113</v>
      </c>
      <c r="E217" s="38" t="s">
        <v>63</v>
      </c>
      <c r="F217" s="38" t="s">
        <v>65</v>
      </c>
      <c r="G217" s="38" t="s">
        <v>130</v>
      </c>
      <c r="H217" s="39" t="s">
        <v>131</v>
      </c>
      <c r="I217" s="34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6"/>
    </row>
    <row r="218" spans="1:23" s="41" customFormat="1" ht="15" customHeight="1">
      <c r="A218" s="36"/>
      <c r="B218" s="37" t="s">
        <v>57</v>
      </c>
      <c r="C218" s="38" t="s">
        <v>5</v>
      </c>
      <c r="D218" s="38" t="s">
        <v>113</v>
      </c>
      <c r="E218" s="38" t="s">
        <v>63</v>
      </c>
      <c r="F218" s="38" t="s">
        <v>65</v>
      </c>
      <c r="G218" s="38" t="s">
        <v>130</v>
      </c>
      <c r="H218" s="39" t="s">
        <v>16</v>
      </c>
      <c r="I218" s="34">
        <v>0</v>
      </c>
      <c r="J218" s="35">
        <v>41900000</v>
      </c>
      <c r="K218" s="35">
        <v>0</v>
      </c>
      <c r="L218" s="35">
        <v>0</v>
      </c>
      <c r="M218" s="34">
        <f t="shared" ref="M218:M221" si="368">SUM(I218:L218)</f>
        <v>41900000</v>
      </c>
      <c r="N218" s="35">
        <v>0</v>
      </c>
      <c r="O218" s="35">
        <v>0</v>
      </c>
      <c r="P218" s="35">
        <v>0</v>
      </c>
      <c r="Q218" s="35">
        <v>0</v>
      </c>
      <c r="R218" s="35">
        <f>SUM(O218:Q218)</f>
        <v>0</v>
      </c>
      <c r="S218" s="35">
        <f>R218+N218+M218</f>
        <v>41900000</v>
      </c>
      <c r="T218" s="35">
        <f>IFERROR(M218/S218,0)*100</f>
        <v>100</v>
      </c>
      <c r="U218" s="35">
        <f>IFERROR(N218/S218,0)*100</f>
        <v>0</v>
      </c>
      <c r="V218" s="35">
        <f>IFERROR(O218/S218,0)*100</f>
        <v>0</v>
      </c>
      <c r="W218" s="36"/>
    </row>
    <row r="219" spans="1:23" s="41" customFormat="1" ht="15" customHeight="1">
      <c r="A219" s="36"/>
      <c r="B219" s="37" t="s">
        <v>57</v>
      </c>
      <c r="C219" s="38" t="s">
        <v>5</v>
      </c>
      <c r="D219" s="38" t="s">
        <v>113</v>
      </c>
      <c r="E219" s="38" t="s">
        <v>63</v>
      </c>
      <c r="F219" s="38" t="s">
        <v>65</v>
      </c>
      <c r="G219" s="38" t="s">
        <v>130</v>
      </c>
      <c r="H219" s="39" t="s">
        <v>17</v>
      </c>
      <c r="I219" s="34">
        <v>0</v>
      </c>
      <c r="J219" s="35">
        <v>41900000</v>
      </c>
      <c r="K219" s="35">
        <v>0</v>
      </c>
      <c r="L219" s="35">
        <v>0</v>
      </c>
      <c r="M219" s="34">
        <f t="shared" si="368"/>
        <v>41900000</v>
      </c>
      <c r="N219" s="35">
        <v>0</v>
      </c>
      <c r="O219" s="35">
        <v>0</v>
      </c>
      <c r="P219" s="35">
        <v>0</v>
      </c>
      <c r="Q219" s="35">
        <v>0</v>
      </c>
      <c r="R219" s="35">
        <f t="shared" ref="R219:R221" si="369">SUM(O219:Q219)</f>
        <v>0</v>
      </c>
      <c r="S219" s="35">
        <f t="shared" ref="S219:S221" si="370">R219+N219+M219</f>
        <v>41900000</v>
      </c>
      <c r="T219" s="35">
        <f t="shared" ref="T219:T221" si="371">IFERROR(M219/S219,0)*100</f>
        <v>100</v>
      </c>
      <c r="U219" s="35">
        <f t="shared" ref="U219:U221" si="372">IFERROR(N219/S219,0)*100</f>
        <v>0</v>
      </c>
      <c r="V219" s="35">
        <f t="shared" ref="V219:V221" si="373">IFERROR(O219/S219,0)*100</f>
        <v>0</v>
      </c>
      <c r="W219" s="36"/>
    </row>
    <row r="220" spans="1:23" s="41" customFormat="1" ht="15" customHeight="1">
      <c r="A220" s="36"/>
      <c r="B220" s="37" t="s">
        <v>57</v>
      </c>
      <c r="C220" s="38" t="s">
        <v>5</v>
      </c>
      <c r="D220" s="38" t="s">
        <v>113</v>
      </c>
      <c r="E220" s="38" t="s">
        <v>63</v>
      </c>
      <c r="F220" s="38" t="s">
        <v>65</v>
      </c>
      <c r="G220" s="38" t="s">
        <v>130</v>
      </c>
      <c r="H220" s="39" t="s">
        <v>18</v>
      </c>
      <c r="I220" s="34">
        <v>0</v>
      </c>
      <c r="J220" s="35">
        <v>0</v>
      </c>
      <c r="K220" s="35">
        <v>0</v>
      </c>
      <c r="L220" s="35">
        <v>0</v>
      </c>
      <c r="M220" s="34">
        <f t="shared" si="368"/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f t="shared" si="369"/>
        <v>0</v>
      </c>
      <c r="S220" s="35">
        <f t="shared" si="370"/>
        <v>0</v>
      </c>
      <c r="T220" s="35">
        <f t="shared" si="371"/>
        <v>0</v>
      </c>
      <c r="U220" s="35">
        <f t="shared" si="372"/>
        <v>0</v>
      </c>
      <c r="V220" s="35">
        <f t="shared" si="373"/>
        <v>0</v>
      </c>
      <c r="W220" s="36"/>
    </row>
    <row r="221" spans="1:23" s="41" customFormat="1" ht="15" customHeight="1">
      <c r="A221" s="36"/>
      <c r="B221" s="37" t="s">
        <v>57</v>
      </c>
      <c r="C221" s="38" t="s">
        <v>5</v>
      </c>
      <c r="D221" s="38" t="s">
        <v>113</v>
      </c>
      <c r="E221" s="38" t="s">
        <v>63</v>
      </c>
      <c r="F221" s="38" t="s">
        <v>65</v>
      </c>
      <c r="G221" s="38" t="s">
        <v>130</v>
      </c>
      <c r="H221" s="39" t="s">
        <v>19</v>
      </c>
      <c r="I221" s="34">
        <v>0</v>
      </c>
      <c r="J221" s="35">
        <v>0</v>
      </c>
      <c r="K221" s="35">
        <v>0</v>
      </c>
      <c r="L221" s="35">
        <v>0</v>
      </c>
      <c r="M221" s="34">
        <f t="shared" si="368"/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f t="shared" si="369"/>
        <v>0</v>
      </c>
      <c r="S221" s="35">
        <f t="shared" si="370"/>
        <v>0</v>
      </c>
      <c r="T221" s="35">
        <f t="shared" si="371"/>
        <v>0</v>
      </c>
      <c r="U221" s="35">
        <f t="shared" si="372"/>
        <v>0</v>
      </c>
      <c r="V221" s="35">
        <f t="shared" si="373"/>
        <v>0</v>
      </c>
      <c r="W221" s="36"/>
    </row>
    <row r="222" spans="1:23" s="41" customFormat="1" ht="15" customHeight="1">
      <c r="A222" s="36"/>
      <c r="B222" s="37" t="s">
        <v>57</v>
      </c>
      <c r="C222" s="38" t="s">
        <v>5</v>
      </c>
      <c r="D222" s="38" t="s">
        <v>113</v>
      </c>
      <c r="E222" s="38" t="s">
        <v>63</v>
      </c>
      <c r="F222" s="38" t="s">
        <v>65</v>
      </c>
      <c r="G222" s="38" t="s">
        <v>130</v>
      </c>
      <c r="H222" s="39" t="s">
        <v>97</v>
      </c>
      <c r="I222" s="34">
        <v>0</v>
      </c>
      <c r="J222" s="34">
        <v>0</v>
      </c>
      <c r="K222" s="34">
        <v>0</v>
      </c>
      <c r="L222" s="34">
        <v>0</v>
      </c>
      <c r="M222" s="34">
        <f t="shared" ref="M222" si="374">IFERROR(M221/M218,0)</f>
        <v>0</v>
      </c>
      <c r="N222" s="34">
        <f t="shared" ref="N222" si="375">IFERROR(N221/N218,0)</f>
        <v>0</v>
      </c>
      <c r="O222" s="34">
        <f t="shared" ref="O222" si="376">IFERROR(O221/O218,0)</f>
        <v>0</v>
      </c>
      <c r="P222" s="34">
        <f t="shared" ref="P222" si="377">IFERROR(P221/P218,0)</f>
        <v>0</v>
      </c>
      <c r="Q222" s="34">
        <f t="shared" ref="Q222" si="378">IFERROR(Q221/Q218,0)</f>
        <v>0</v>
      </c>
      <c r="R222" s="34">
        <f t="shared" ref="R222" si="379">IFERROR(R221/R218,0)</f>
        <v>0</v>
      </c>
      <c r="S222" s="34">
        <f t="shared" ref="S222" si="380">IFERROR(S221/S218,0)</f>
        <v>0</v>
      </c>
      <c r="T222" s="35"/>
      <c r="U222" s="35"/>
      <c r="V222" s="35"/>
      <c r="W222" s="36"/>
    </row>
    <row r="223" spans="1:23" s="41" customFormat="1" ht="15" customHeight="1">
      <c r="A223" s="36"/>
      <c r="B223" s="37" t="s">
        <v>57</v>
      </c>
      <c r="C223" s="38" t="s">
        <v>5</v>
      </c>
      <c r="D223" s="38" t="s">
        <v>113</v>
      </c>
      <c r="E223" s="38" t="s">
        <v>63</v>
      </c>
      <c r="F223" s="38" t="s">
        <v>65</v>
      </c>
      <c r="G223" s="38" t="s">
        <v>130</v>
      </c>
      <c r="H223" s="39" t="s">
        <v>98</v>
      </c>
      <c r="I223" s="34">
        <v>0</v>
      </c>
      <c r="J223" s="34">
        <v>0</v>
      </c>
      <c r="K223" s="34">
        <v>0</v>
      </c>
      <c r="L223" s="34">
        <v>0</v>
      </c>
      <c r="M223" s="34">
        <f t="shared" ref="M223:S223" si="381">IFERROR(M221/M219,0)</f>
        <v>0</v>
      </c>
      <c r="N223" s="34">
        <f t="shared" si="381"/>
        <v>0</v>
      </c>
      <c r="O223" s="34">
        <f t="shared" si="381"/>
        <v>0</v>
      </c>
      <c r="P223" s="34">
        <f t="shared" si="381"/>
        <v>0</v>
      </c>
      <c r="Q223" s="34">
        <f t="shared" si="381"/>
        <v>0</v>
      </c>
      <c r="R223" s="34">
        <f t="shared" si="381"/>
        <v>0</v>
      </c>
      <c r="S223" s="34">
        <f t="shared" si="381"/>
        <v>0</v>
      </c>
      <c r="T223" s="35"/>
      <c r="U223" s="35"/>
      <c r="V223" s="35"/>
      <c r="W223" s="36"/>
    </row>
    <row r="224" spans="1:23" s="41" customFormat="1" ht="15" customHeight="1">
      <c r="A224" s="36"/>
      <c r="B224" s="37" t="s">
        <v>1</v>
      </c>
      <c r="C224" s="38" t="s">
        <v>1</v>
      </c>
      <c r="D224" s="38" t="s">
        <v>1</v>
      </c>
      <c r="E224" s="38" t="s">
        <v>1</v>
      </c>
      <c r="F224" s="38" t="s">
        <v>1</v>
      </c>
      <c r="G224" s="38" t="s">
        <v>1</v>
      </c>
      <c r="H224" s="39"/>
      <c r="I224" s="34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6"/>
    </row>
    <row r="225" spans="1:23" s="41" customFormat="1" ht="18" customHeight="1">
      <c r="A225" s="36"/>
      <c r="B225" s="37" t="s">
        <v>5</v>
      </c>
      <c r="C225" s="38" t="s">
        <v>1</v>
      </c>
      <c r="D225" s="38" t="s">
        <v>1</v>
      </c>
      <c r="E225" s="38" t="s">
        <v>1</v>
      </c>
      <c r="F225" s="38" t="s">
        <v>1</v>
      </c>
      <c r="G225" s="38" t="s">
        <v>1</v>
      </c>
      <c r="H225" s="39" t="s">
        <v>89</v>
      </c>
      <c r="I225" s="34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6"/>
    </row>
    <row r="226" spans="1:23" s="41" customFormat="1" ht="15" customHeight="1">
      <c r="A226" s="36"/>
      <c r="B226" s="37" t="s">
        <v>5</v>
      </c>
      <c r="C226" s="38" t="s">
        <v>1</v>
      </c>
      <c r="D226" s="38" t="s">
        <v>1</v>
      </c>
      <c r="E226" s="38" t="s">
        <v>1</v>
      </c>
      <c r="F226" s="38" t="s">
        <v>1</v>
      </c>
      <c r="G226" s="38" t="s">
        <v>1</v>
      </c>
      <c r="H226" s="39" t="s">
        <v>16</v>
      </c>
      <c r="I226" s="34">
        <v>40829397</v>
      </c>
      <c r="J226" s="34">
        <v>4996247</v>
      </c>
      <c r="K226" s="34">
        <v>0</v>
      </c>
      <c r="L226" s="34">
        <v>0</v>
      </c>
      <c r="M226" s="34">
        <f t="shared" ref="M226:M229" si="382">SUM(I226:L226)</f>
        <v>45825644</v>
      </c>
      <c r="N226" s="35">
        <v>0</v>
      </c>
      <c r="O226" s="35">
        <v>0</v>
      </c>
      <c r="P226" s="35">
        <v>0</v>
      </c>
      <c r="Q226" s="35">
        <v>0</v>
      </c>
      <c r="R226" s="35">
        <f>SUM(O226:Q226)</f>
        <v>0</v>
      </c>
      <c r="S226" s="35">
        <f>R226+N226+M226</f>
        <v>45825644</v>
      </c>
      <c r="T226" s="35">
        <f>IFERROR(M226/S226,0)*100</f>
        <v>100</v>
      </c>
      <c r="U226" s="35">
        <f>IFERROR(N226/S226,0)*100</f>
        <v>0</v>
      </c>
      <c r="V226" s="35">
        <f>IFERROR(O226/S226,0)*100</f>
        <v>0</v>
      </c>
      <c r="W226" s="36"/>
    </row>
    <row r="227" spans="1:23" s="41" customFormat="1" ht="15" customHeight="1">
      <c r="A227" s="36"/>
      <c r="B227" s="37" t="s">
        <v>5</v>
      </c>
      <c r="C227" s="38" t="s">
        <v>1</v>
      </c>
      <c r="D227" s="38" t="s">
        <v>1</v>
      </c>
      <c r="E227" s="38" t="s">
        <v>1</v>
      </c>
      <c r="F227" s="38" t="s">
        <v>1</v>
      </c>
      <c r="G227" s="38" t="s">
        <v>1</v>
      </c>
      <c r="H227" s="39" t="s">
        <v>17</v>
      </c>
      <c r="I227" s="34">
        <v>41179686.240000002</v>
      </c>
      <c r="J227" s="34">
        <v>2978535</v>
      </c>
      <c r="K227" s="34">
        <v>0</v>
      </c>
      <c r="L227" s="34">
        <v>0</v>
      </c>
      <c r="M227" s="34">
        <f t="shared" si="382"/>
        <v>44158221.240000002</v>
      </c>
      <c r="N227" s="35">
        <v>0</v>
      </c>
      <c r="O227" s="35">
        <v>0</v>
      </c>
      <c r="P227" s="35">
        <v>0</v>
      </c>
      <c r="Q227" s="35">
        <v>0</v>
      </c>
      <c r="R227" s="35">
        <f t="shared" ref="R227:R229" si="383">SUM(O227:Q227)</f>
        <v>0</v>
      </c>
      <c r="S227" s="35">
        <f t="shared" ref="S227:S229" si="384">R227+N227+M227</f>
        <v>44158221.240000002</v>
      </c>
      <c r="T227" s="35">
        <f t="shared" ref="T227:T229" si="385">IFERROR(M227/S227,0)*100</f>
        <v>100</v>
      </c>
      <c r="U227" s="35">
        <f t="shared" ref="U227:U229" si="386">IFERROR(N227/S227,0)*100</f>
        <v>0</v>
      </c>
      <c r="V227" s="35">
        <f t="shared" ref="V227:V229" si="387">IFERROR(O227/S227,0)*100</f>
        <v>0</v>
      </c>
      <c r="W227" s="36"/>
    </row>
    <row r="228" spans="1:23" s="41" customFormat="1" ht="15" customHeight="1">
      <c r="A228" s="36"/>
      <c r="B228" s="37" t="s">
        <v>5</v>
      </c>
      <c r="C228" s="38" t="s">
        <v>1</v>
      </c>
      <c r="D228" s="38" t="s">
        <v>1</v>
      </c>
      <c r="E228" s="38" t="s">
        <v>1</v>
      </c>
      <c r="F228" s="38" t="s">
        <v>1</v>
      </c>
      <c r="G228" s="38" t="s">
        <v>1</v>
      </c>
      <c r="H228" s="39" t="s">
        <v>18</v>
      </c>
      <c r="I228" s="34">
        <v>31085980.23</v>
      </c>
      <c r="J228" s="34">
        <v>2105340</v>
      </c>
      <c r="K228" s="34">
        <v>0</v>
      </c>
      <c r="L228" s="34">
        <v>0</v>
      </c>
      <c r="M228" s="34">
        <f t="shared" si="382"/>
        <v>33191320.23</v>
      </c>
      <c r="N228" s="35">
        <v>0</v>
      </c>
      <c r="O228" s="35">
        <v>0</v>
      </c>
      <c r="P228" s="35">
        <v>0</v>
      </c>
      <c r="Q228" s="35">
        <v>0</v>
      </c>
      <c r="R228" s="35">
        <f t="shared" si="383"/>
        <v>0</v>
      </c>
      <c r="S228" s="35">
        <f t="shared" si="384"/>
        <v>33191320.23</v>
      </c>
      <c r="T228" s="35">
        <f t="shared" si="385"/>
        <v>100</v>
      </c>
      <c r="U228" s="35">
        <f t="shared" si="386"/>
        <v>0</v>
      </c>
      <c r="V228" s="35">
        <f t="shared" si="387"/>
        <v>0</v>
      </c>
      <c r="W228" s="36"/>
    </row>
    <row r="229" spans="1:23" s="41" customFormat="1" ht="15" customHeight="1">
      <c r="A229" s="36"/>
      <c r="B229" s="37" t="s">
        <v>5</v>
      </c>
      <c r="C229" s="38" t="s">
        <v>1</v>
      </c>
      <c r="D229" s="38" t="s">
        <v>1</v>
      </c>
      <c r="E229" s="38" t="s">
        <v>1</v>
      </c>
      <c r="F229" s="38" t="s">
        <v>1</v>
      </c>
      <c r="G229" s="38" t="s">
        <v>1</v>
      </c>
      <c r="H229" s="39" t="s">
        <v>19</v>
      </c>
      <c r="I229" s="34">
        <v>30620881.129999999</v>
      </c>
      <c r="J229" s="34">
        <v>2057835</v>
      </c>
      <c r="K229" s="34">
        <v>0</v>
      </c>
      <c r="L229" s="34">
        <v>0</v>
      </c>
      <c r="M229" s="34">
        <f t="shared" si="382"/>
        <v>32678716.129999999</v>
      </c>
      <c r="N229" s="35">
        <v>0</v>
      </c>
      <c r="O229" s="35">
        <v>0</v>
      </c>
      <c r="P229" s="35">
        <v>0</v>
      </c>
      <c r="Q229" s="35">
        <v>0</v>
      </c>
      <c r="R229" s="35">
        <f t="shared" si="383"/>
        <v>0</v>
      </c>
      <c r="S229" s="35">
        <f t="shared" si="384"/>
        <v>32678716.129999999</v>
      </c>
      <c r="T229" s="35">
        <f t="shared" si="385"/>
        <v>100</v>
      </c>
      <c r="U229" s="35">
        <f t="shared" si="386"/>
        <v>0</v>
      </c>
      <c r="V229" s="35">
        <f t="shared" si="387"/>
        <v>0</v>
      </c>
      <c r="W229" s="36"/>
    </row>
    <row r="230" spans="1:23" s="41" customFormat="1" ht="15" customHeight="1">
      <c r="A230" s="36"/>
      <c r="B230" s="37" t="s">
        <v>5</v>
      </c>
      <c r="C230" s="38" t="s">
        <v>1</v>
      </c>
      <c r="D230" s="38" t="s">
        <v>1</v>
      </c>
      <c r="E230" s="38" t="s">
        <v>1</v>
      </c>
      <c r="F230" s="38" t="s">
        <v>1</v>
      </c>
      <c r="G230" s="38" t="s">
        <v>1</v>
      </c>
      <c r="H230" s="39" t="s">
        <v>97</v>
      </c>
      <c r="I230" s="34">
        <v>0.74997142695984464</v>
      </c>
      <c r="J230" s="34">
        <v>0.41187615424137358</v>
      </c>
      <c r="K230" s="34">
        <v>0</v>
      </c>
      <c r="L230" s="34">
        <v>0</v>
      </c>
      <c r="M230" s="34">
        <f t="shared" ref="M230" si="388">IFERROR(M229/M226,0)</f>
        <v>0.7131098065964987</v>
      </c>
      <c r="N230" s="34">
        <f t="shared" ref="N230" si="389">IFERROR(N229/N226,0)</f>
        <v>0</v>
      </c>
      <c r="O230" s="34">
        <f t="shared" ref="O230" si="390">IFERROR(O229/O226,0)</f>
        <v>0</v>
      </c>
      <c r="P230" s="34">
        <f t="shared" ref="P230" si="391">IFERROR(P229/P226,0)</f>
        <v>0</v>
      </c>
      <c r="Q230" s="34">
        <f t="shared" ref="Q230" si="392">IFERROR(Q229/Q226,0)</f>
        <v>0</v>
      </c>
      <c r="R230" s="34">
        <f t="shared" ref="R230" si="393">IFERROR(R229/R226,0)</f>
        <v>0</v>
      </c>
      <c r="S230" s="34">
        <f t="shared" ref="S230" si="394">IFERROR(S229/S226,0)</f>
        <v>0.7131098065964987</v>
      </c>
      <c r="T230" s="35"/>
      <c r="U230" s="35"/>
      <c r="V230" s="35"/>
      <c r="W230" s="36"/>
    </row>
    <row r="231" spans="1:23" s="41" customFormat="1" ht="15" customHeight="1">
      <c r="A231" s="36"/>
      <c r="B231" s="37" t="s">
        <v>5</v>
      </c>
      <c r="C231" s="38" t="s">
        <v>1</v>
      </c>
      <c r="D231" s="38" t="s">
        <v>1</v>
      </c>
      <c r="E231" s="38" t="s">
        <v>1</v>
      </c>
      <c r="F231" s="38" t="s">
        <v>1</v>
      </c>
      <c r="G231" s="38" t="s">
        <v>1</v>
      </c>
      <c r="H231" s="39" t="s">
        <v>98</v>
      </c>
      <c r="I231" s="34">
        <v>0.74359189993672947</v>
      </c>
      <c r="J231" s="34">
        <v>0.69088830582820082</v>
      </c>
      <c r="K231" s="34">
        <v>0</v>
      </c>
      <c r="L231" s="34">
        <v>0</v>
      </c>
      <c r="M231" s="34">
        <f t="shared" ref="M231:S231" si="395">IFERROR(M229/M227,0)</f>
        <v>0.74003696734954805</v>
      </c>
      <c r="N231" s="34">
        <f t="shared" si="395"/>
        <v>0</v>
      </c>
      <c r="O231" s="34">
        <f t="shared" si="395"/>
        <v>0</v>
      </c>
      <c r="P231" s="34">
        <f t="shared" si="395"/>
        <v>0</v>
      </c>
      <c r="Q231" s="34">
        <f t="shared" si="395"/>
        <v>0</v>
      </c>
      <c r="R231" s="34">
        <f t="shared" si="395"/>
        <v>0</v>
      </c>
      <c r="S231" s="34">
        <f t="shared" si="395"/>
        <v>0.74003696734954805</v>
      </c>
      <c r="T231" s="35"/>
      <c r="U231" s="35"/>
      <c r="V231" s="35"/>
      <c r="W231" s="36"/>
    </row>
    <row r="232" spans="1:23" s="41" customFormat="1" ht="15" customHeight="1">
      <c r="A232" s="36"/>
      <c r="B232" s="37" t="s">
        <v>1</v>
      </c>
      <c r="C232" s="38" t="s">
        <v>1</v>
      </c>
      <c r="D232" s="38" t="s">
        <v>1</v>
      </c>
      <c r="E232" s="38" t="s">
        <v>1</v>
      </c>
      <c r="F232" s="38" t="s">
        <v>1</v>
      </c>
      <c r="G232" s="38" t="s">
        <v>1</v>
      </c>
      <c r="H232" s="39"/>
      <c r="I232" s="34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6"/>
    </row>
    <row r="233" spans="1:23" s="41" customFormat="1" ht="24" customHeight="1">
      <c r="A233" s="36"/>
      <c r="B233" s="37" t="s">
        <v>5</v>
      </c>
      <c r="C233" s="38" t="s">
        <v>81</v>
      </c>
      <c r="D233" s="38" t="s">
        <v>1</v>
      </c>
      <c r="E233" s="38" t="s">
        <v>1</v>
      </c>
      <c r="F233" s="38" t="s">
        <v>1</v>
      </c>
      <c r="G233" s="38" t="s">
        <v>1</v>
      </c>
      <c r="H233" s="39" t="s">
        <v>115</v>
      </c>
      <c r="I233" s="34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6"/>
    </row>
    <row r="234" spans="1:23" s="41" customFormat="1" ht="15" customHeight="1">
      <c r="A234" s="36"/>
      <c r="B234" s="37" t="s">
        <v>5</v>
      </c>
      <c r="C234" s="38" t="s">
        <v>81</v>
      </c>
      <c r="D234" s="38" t="s">
        <v>1</v>
      </c>
      <c r="E234" s="38" t="s">
        <v>1</v>
      </c>
      <c r="F234" s="38" t="s">
        <v>1</v>
      </c>
      <c r="G234" s="38" t="s">
        <v>1</v>
      </c>
      <c r="H234" s="39" t="s">
        <v>16</v>
      </c>
      <c r="I234" s="34">
        <v>40829397</v>
      </c>
      <c r="J234" s="34">
        <v>4996247</v>
      </c>
      <c r="K234" s="34">
        <v>0</v>
      </c>
      <c r="L234" s="34">
        <v>0</v>
      </c>
      <c r="M234" s="34">
        <f t="shared" ref="M234:M237" si="396">SUM(I234:L234)</f>
        <v>45825644</v>
      </c>
      <c r="N234" s="35">
        <v>0</v>
      </c>
      <c r="O234" s="35">
        <v>0</v>
      </c>
      <c r="P234" s="35">
        <v>0</v>
      </c>
      <c r="Q234" s="35">
        <v>0</v>
      </c>
      <c r="R234" s="35">
        <f>SUM(O234:Q234)</f>
        <v>0</v>
      </c>
      <c r="S234" s="35">
        <f>R234+N234+M234</f>
        <v>45825644</v>
      </c>
      <c r="T234" s="35">
        <f>IFERROR(M234/S234,0)*100</f>
        <v>100</v>
      </c>
      <c r="U234" s="35">
        <f>IFERROR(N234/S234,0)*100</f>
        <v>0</v>
      </c>
      <c r="V234" s="35">
        <f>IFERROR(O234/S234,0)*100</f>
        <v>0</v>
      </c>
      <c r="W234" s="36"/>
    </row>
    <row r="235" spans="1:23" s="41" customFormat="1" ht="15" customHeight="1">
      <c r="A235" s="36"/>
      <c r="B235" s="37" t="s">
        <v>5</v>
      </c>
      <c r="C235" s="38" t="s">
        <v>81</v>
      </c>
      <c r="D235" s="38" t="s">
        <v>1</v>
      </c>
      <c r="E235" s="38" t="s">
        <v>1</v>
      </c>
      <c r="F235" s="38" t="s">
        <v>1</v>
      </c>
      <c r="G235" s="38" t="s">
        <v>1</v>
      </c>
      <c r="H235" s="39" t="s">
        <v>17</v>
      </c>
      <c r="I235" s="34">
        <v>41179686.240000002</v>
      </c>
      <c r="J235" s="34">
        <v>2978535</v>
      </c>
      <c r="K235" s="34">
        <v>0</v>
      </c>
      <c r="L235" s="34">
        <v>0</v>
      </c>
      <c r="M235" s="34">
        <f t="shared" si="396"/>
        <v>44158221.240000002</v>
      </c>
      <c r="N235" s="35">
        <v>0</v>
      </c>
      <c r="O235" s="35">
        <v>0</v>
      </c>
      <c r="P235" s="35">
        <v>0</v>
      </c>
      <c r="Q235" s="35">
        <v>0</v>
      </c>
      <c r="R235" s="35">
        <f t="shared" ref="R235:R237" si="397">SUM(O235:Q235)</f>
        <v>0</v>
      </c>
      <c r="S235" s="35">
        <f t="shared" ref="S235:S237" si="398">R235+N235+M235</f>
        <v>44158221.240000002</v>
      </c>
      <c r="T235" s="35">
        <f t="shared" ref="T235:T237" si="399">IFERROR(M235/S235,0)*100</f>
        <v>100</v>
      </c>
      <c r="U235" s="35">
        <f t="shared" ref="U235:U237" si="400">IFERROR(N235/S235,0)*100</f>
        <v>0</v>
      </c>
      <c r="V235" s="35">
        <f t="shared" ref="V235:V237" si="401">IFERROR(O235/S235,0)*100</f>
        <v>0</v>
      </c>
      <c r="W235" s="36"/>
    </row>
    <row r="236" spans="1:23" s="41" customFormat="1" ht="15" customHeight="1">
      <c r="A236" s="36"/>
      <c r="B236" s="37" t="s">
        <v>5</v>
      </c>
      <c r="C236" s="38" t="s">
        <v>81</v>
      </c>
      <c r="D236" s="38" t="s">
        <v>1</v>
      </c>
      <c r="E236" s="38" t="s">
        <v>1</v>
      </c>
      <c r="F236" s="38" t="s">
        <v>1</v>
      </c>
      <c r="G236" s="38" t="s">
        <v>1</v>
      </c>
      <c r="H236" s="39" t="s">
        <v>18</v>
      </c>
      <c r="I236" s="34">
        <v>31085980.23</v>
      </c>
      <c r="J236" s="34">
        <v>2105340</v>
      </c>
      <c r="K236" s="34">
        <v>0</v>
      </c>
      <c r="L236" s="34">
        <v>0</v>
      </c>
      <c r="M236" s="34">
        <f t="shared" si="396"/>
        <v>33191320.23</v>
      </c>
      <c r="N236" s="35">
        <v>0</v>
      </c>
      <c r="O236" s="35">
        <v>0</v>
      </c>
      <c r="P236" s="35">
        <v>0</v>
      </c>
      <c r="Q236" s="35">
        <v>0</v>
      </c>
      <c r="R236" s="35">
        <f t="shared" si="397"/>
        <v>0</v>
      </c>
      <c r="S236" s="35">
        <f t="shared" si="398"/>
        <v>33191320.23</v>
      </c>
      <c r="T236" s="35">
        <f t="shared" si="399"/>
        <v>100</v>
      </c>
      <c r="U236" s="35">
        <f t="shared" si="400"/>
        <v>0</v>
      </c>
      <c r="V236" s="35">
        <f t="shared" si="401"/>
        <v>0</v>
      </c>
      <c r="W236" s="36"/>
    </row>
    <row r="237" spans="1:23" s="41" customFormat="1" ht="15" customHeight="1">
      <c r="A237" s="36"/>
      <c r="B237" s="37" t="s">
        <v>5</v>
      </c>
      <c r="C237" s="38" t="s">
        <v>81</v>
      </c>
      <c r="D237" s="38" t="s">
        <v>1</v>
      </c>
      <c r="E237" s="38" t="s">
        <v>1</v>
      </c>
      <c r="F237" s="38" t="s">
        <v>1</v>
      </c>
      <c r="G237" s="38" t="s">
        <v>1</v>
      </c>
      <c r="H237" s="39" t="s">
        <v>19</v>
      </c>
      <c r="I237" s="34">
        <v>30620881.129999999</v>
      </c>
      <c r="J237" s="34">
        <v>2057835</v>
      </c>
      <c r="K237" s="34">
        <v>0</v>
      </c>
      <c r="L237" s="34">
        <v>0</v>
      </c>
      <c r="M237" s="34">
        <f t="shared" si="396"/>
        <v>32678716.129999999</v>
      </c>
      <c r="N237" s="35">
        <v>0</v>
      </c>
      <c r="O237" s="35">
        <v>0</v>
      </c>
      <c r="P237" s="35">
        <v>0</v>
      </c>
      <c r="Q237" s="35">
        <v>0</v>
      </c>
      <c r="R237" s="35">
        <f t="shared" si="397"/>
        <v>0</v>
      </c>
      <c r="S237" s="35">
        <f t="shared" si="398"/>
        <v>32678716.129999999</v>
      </c>
      <c r="T237" s="35">
        <f t="shared" si="399"/>
        <v>100</v>
      </c>
      <c r="U237" s="35">
        <f t="shared" si="400"/>
        <v>0</v>
      </c>
      <c r="V237" s="35">
        <f t="shared" si="401"/>
        <v>0</v>
      </c>
      <c r="W237" s="36"/>
    </row>
    <row r="238" spans="1:23" s="41" customFormat="1" ht="15" customHeight="1">
      <c r="A238" s="36"/>
      <c r="B238" s="37" t="s">
        <v>5</v>
      </c>
      <c r="C238" s="38" t="s">
        <v>81</v>
      </c>
      <c r="D238" s="38" t="s">
        <v>1</v>
      </c>
      <c r="E238" s="38" t="s">
        <v>1</v>
      </c>
      <c r="F238" s="38" t="s">
        <v>1</v>
      </c>
      <c r="G238" s="38" t="s">
        <v>1</v>
      </c>
      <c r="H238" s="39" t="s">
        <v>97</v>
      </c>
      <c r="I238" s="34">
        <v>0.74997142695984464</v>
      </c>
      <c r="J238" s="34">
        <v>0.41187615424137358</v>
      </c>
      <c r="K238" s="34">
        <v>0</v>
      </c>
      <c r="L238" s="34">
        <v>0</v>
      </c>
      <c r="M238" s="34">
        <f t="shared" ref="M238" si="402">IFERROR(M237/M234,0)</f>
        <v>0.7131098065964987</v>
      </c>
      <c r="N238" s="34">
        <f t="shared" ref="N238" si="403">IFERROR(N237/N234,0)</f>
        <v>0</v>
      </c>
      <c r="O238" s="34">
        <f t="shared" ref="O238" si="404">IFERROR(O237/O234,0)</f>
        <v>0</v>
      </c>
      <c r="P238" s="34">
        <f t="shared" ref="P238" si="405">IFERROR(P237/P234,0)</f>
        <v>0</v>
      </c>
      <c r="Q238" s="34">
        <f t="shared" ref="Q238" si="406">IFERROR(Q237/Q234,0)</f>
        <v>0</v>
      </c>
      <c r="R238" s="34">
        <f t="shared" ref="R238" si="407">IFERROR(R237/R234,0)</f>
        <v>0</v>
      </c>
      <c r="S238" s="34">
        <f t="shared" ref="S238" si="408">IFERROR(S237/S234,0)</f>
        <v>0.7131098065964987</v>
      </c>
      <c r="T238" s="35"/>
      <c r="U238" s="35"/>
      <c r="V238" s="35"/>
      <c r="W238" s="36"/>
    </row>
    <row r="239" spans="1:23" s="41" customFormat="1" ht="15" customHeight="1">
      <c r="A239" s="36"/>
      <c r="B239" s="37" t="s">
        <v>5</v>
      </c>
      <c r="C239" s="38" t="s">
        <v>81</v>
      </c>
      <c r="D239" s="38" t="s">
        <v>1</v>
      </c>
      <c r="E239" s="38" t="s">
        <v>1</v>
      </c>
      <c r="F239" s="38" t="s">
        <v>1</v>
      </c>
      <c r="G239" s="38" t="s">
        <v>1</v>
      </c>
      <c r="H239" s="39" t="s">
        <v>98</v>
      </c>
      <c r="I239" s="34">
        <v>0.74359189993672947</v>
      </c>
      <c r="J239" s="34">
        <v>0.69088830582820082</v>
      </c>
      <c r="K239" s="34">
        <v>0</v>
      </c>
      <c r="L239" s="34">
        <v>0</v>
      </c>
      <c r="M239" s="34">
        <f t="shared" ref="M239:S239" si="409">IFERROR(M237/M235,0)</f>
        <v>0.74003696734954805</v>
      </c>
      <c r="N239" s="34">
        <f t="shared" si="409"/>
        <v>0</v>
      </c>
      <c r="O239" s="34">
        <f t="shared" si="409"/>
        <v>0</v>
      </c>
      <c r="P239" s="34">
        <f t="shared" si="409"/>
        <v>0</v>
      </c>
      <c r="Q239" s="34">
        <f t="shared" si="409"/>
        <v>0</v>
      </c>
      <c r="R239" s="34">
        <f t="shared" si="409"/>
        <v>0</v>
      </c>
      <c r="S239" s="34">
        <f t="shared" si="409"/>
        <v>0.74003696734954805</v>
      </c>
      <c r="T239" s="35"/>
      <c r="U239" s="35"/>
      <c r="V239" s="35"/>
      <c r="W239" s="36"/>
    </row>
    <row r="240" spans="1:23" s="41" customFormat="1" ht="15" customHeight="1">
      <c r="A240" s="36"/>
      <c r="B240" s="37" t="s">
        <v>1</v>
      </c>
      <c r="C240" s="38" t="s">
        <v>1</v>
      </c>
      <c r="D240" s="38" t="s">
        <v>1</v>
      </c>
      <c r="E240" s="38" t="s">
        <v>1</v>
      </c>
      <c r="F240" s="38" t="s">
        <v>1</v>
      </c>
      <c r="G240" s="38" t="s">
        <v>1</v>
      </c>
      <c r="H240" s="39"/>
      <c r="I240" s="34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6"/>
    </row>
    <row r="241" spans="1:23" s="41" customFormat="1" ht="24" customHeight="1">
      <c r="A241" s="36"/>
      <c r="B241" s="37" t="s">
        <v>5</v>
      </c>
      <c r="C241" s="38" t="s">
        <v>81</v>
      </c>
      <c r="D241" s="38" t="s">
        <v>116</v>
      </c>
      <c r="E241" s="38" t="s">
        <v>1</v>
      </c>
      <c r="F241" s="38" t="s">
        <v>1</v>
      </c>
      <c r="G241" s="38" t="s">
        <v>1</v>
      </c>
      <c r="H241" s="39" t="s">
        <v>117</v>
      </c>
      <c r="I241" s="34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6"/>
    </row>
    <row r="242" spans="1:23" s="41" customFormat="1" ht="15" customHeight="1">
      <c r="A242" s="36"/>
      <c r="B242" s="37" t="s">
        <v>5</v>
      </c>
      <c r="C242" s="38" t="s">
        <v>81</v>
      </c>
      <c r="D242" s="38" t="s">
        <v>116</v>
      </c>
      <c r="E242" s="38" t="s">
        <v>1</v>
      </c>
      <c r="F242" s="38" t="s">
        <v>1</v>
      </c>
      <c r="G242" s="38" t="s">
        <v>1</v>
      </c>
      <c r="H242" s="39" t="s">
        <v>16</v>
      </c>
      <c r="I242" s="34">
        <v>40829397</v>
      </c>
      <c r="J242" s="34">
        <v>4996247</v>
      </c>
      <c r="K242" s="34">
        <v>0</v>
      </c>
      <c r="L242" s="34">
        <v>0</v>
      </c>
      <c r="M242" s="34">
        <f t="shared" ref="M242:M245" si="410">SUM(I242:L242)</f>
        <v>45825644</v>
      </c>
      <c r="N242" s="35">
        <v>0</v>
      </c>
      <c r="O242" s="35">
        <v>0</v>
      </c>
      <c r="P242" s="35">
        <v>0</v>
      </c>
      <c r="Q242" s="35">
        <v>0</v>
      </c>
      <c r="R242" s="35">
        <f>SUM(O242:Q242)</f>
        <v>0</v>
      </c>
      <c r="S242" s="35">
        <f>R242+N242+M242</f>
        <v>45825644</v>
      </c>
      <c r="T242" s="35">
        <f>IFERROR(M242/S242,0)*100</f>
        <v>100</v>
      </c>
      <c r="U242" s="35">
        <f>IFERROR(N242/S242,0)*100</f>
        <v>0</v>
      </c>
      <c r="V242" s="35">
        <f>IFERROR(O242/S242,0)*100</f>
        <v>0</v>
      </c>
      <c r="W242" s="36"/>
    </row>
    <row r="243" spans="1:23" s="41" customFormat="1" ht="15" customHeight="1">
      <c r="A243" s="36"/>
      <c r="B243" s="37" t="s">
        <v>5</v>
      </c>
      <c r="C243" s="38" t="s">
        <v>81</v>
      </c>
      <c r="D243" s="38" t="s">
        <v>116</v>
      </c>
      <c r="E243" s="38" t="s">
        <v>1</v>
      </c>
      <c r="F243" s="38" t="s">
        <v>1</v>
      </c>
      <c r="G243" s="38" t="s">
        <v>1</v>
      </c>
      <c r="H243" s="39" t="s">
        <v>17</v>
      </c>
      <c r="I243" s="34">
        <v>41179686.240000002</v>
      </c>
      <c r="J243" s="34">
        <v>2978535</v>
      </c>
      <c r="K243" s="34">
        <v>0</v>
      </c>
      <c r="L243" s="34">
        <v>0</v>
      </c>
      <c r="M243" s="34">
        <f t="shared" si="410"/>
        <v>44158221.240000002</v>
      </c>
      <c r="N243" s="35">
        <v>0</v>
      </c>
      <c r="O243" s="35">
        <v>0</v>
      </c>
      <c r="P243" s="35">
        <v>0</v>
      </c>
      <c r="Q243" s="35">
        <v>0</v>
      </c>
      <c r="R243" s="35">
        <f t="shared" ref="R243:R245" si="411">SUM(O243:Q243)</f>
        <v>0</v>
      </c>
      <c r="S243" s="35">
        <f t="shared" ref="S243:S245" si="412">R243+N243+M243</f>
        <v>44158221.240000002</v>
      </c>
      <c r="T243" s="35">
        <f t="shared" ref="T243:T245" si="413">IFERROR(M243/S243,0)*100</f>
        <v>100</v>
      </c>
      <c r="U243" s="35">
        <f t="shared" ref="U243:U245" si="414">IFERROR(N243/S243,0)*100</f>
        <v>0</v>
      </c>
      <c r="V243" s="35">
        <f t="shared" ref="V243:V245" si="415">IFERROR(O243/S243,0)*100</f>
        <v>0</v>
      </c>
      <c r="W243" s="36"/>
    </row>
    <row r="244" spans="1:23" s="41" customFormat="1" ht="15" customHeight="1">
      <c r="A244" s="36"/>
      <c r="B244" s="37" t="s">
        <v>5</v>
      </c>
      <c r="C244" s="38" t="s">
        <v>81</v>
      </c>
      <c r="D244" s="38" t="s">
        <v>116</v>
      </c>
      <c r="E244" s="38" t="s">
        <v>1</v>
      </c>
      <c r="F244" s="38" t="s">
        <v>1</v>
      </c>
      <c r="G244" s="38" t="s">
        <v>1</v>
      </c>
      <c r="H244" s="39" t="s">
        <v>18</v>
      </c>
      <c r="I244" s="34">
        <v>31085980.23</v>
      </c>
      <c r="J244" s="34">
        <v>2105340</v>
      </c>
      <c r="K244" s="34">
        <v>0</v>
      </c>
      <c r="L244" s="34">
        <v>0</v>
      </c>
      <c r="M244" s="34">
        <f t="shared" si="410"/>
        <v>33191320.23</v>
      </c>
      <c r="N244" s="35">
        <v>0</v>
      </c>
      <c r="O244" s="35">
        <v>0</v>
      </c>
      <c r="P244" s="35">
        <v>0</v>
      </c>
      <c r="Q244" s="35">
        <v>0</v>
      </c>
      <c r="R244" s="35">
        <f t="shared" si="411"/>
        <v>0</v>
      </c>
      <c r="S244" s="35">
        <f t="shared" si="412"/>
        <v>33191320.23</v>
      </c>
      <c r="T244" s="35">
        <f t="shared" si="413"/>
        <v>100</v>
      </c>
      <c r="U244" s="35">
        <f t="shared" si="414"/>
        <v>0</v>
      </c>
      <c r="V244" s="35">
        <f t="shared" si="415"/>
        <v>0</v>
      </c>
      <c r="W244" s="36"/>
    </row>
    <row r="245" spans="1:23" s="41" customFormat="1" ht="15" customHeight="1">
      <c r="A245" s="36"/>
      <c r="B245" s="37" t="s">
        <v>5</v>
      </c>
      <c r="C245" s="38" t="s">
        <v>81</v>
      </c>
      <c r="D245" s="38" t="s">
        <v>116</v>
      </c>
      <c r="E245" s="38" t="s">
        <v>1</v>
      </c>
      <c r="F245" s="38" t="s">
        <v>1</v>
      </c>
      <c r="G245" s="38" t="s">
        <v>1</v>
      </c>
      <c r="H245" s="39" t="s">
        <v>19</v>
      </c>
      <c r="I245" s="34">
        <v>30620881.129999999</v>
      </c>
      <c r="J245" s="34">
        <v>2057835</v>
      </c>
      <c r="K245" s="34">
        <v>0</v>
      </c>
      <c r="L245" s="34">
        <v>0</v>
      </c>
      <c r="M245" s="34">
        <f t="shared" si="410"/>
        <v>32678716.129999999</v>
      </c>
      <c r="N245" s="35">
        <v>0</v>
      </c>
      <c r="O245" s="35">
        <v>0</v>
      </c>
      <c r="P245" s="35">
        <v>0</v>
      </c>
      <c r="Q245" s="35">
        <v>0</v>
      </c>
      <c r="R245" s="35">
        <f t="shared" si="411"/>
        <v>0</v>
      </c>
      <c r="S245" s="35">
        <f t="shared" si="412"/>
        <v>32678716.129999999</v>
      </c>
      <c r="T245" s="35">
        <f t="shared" si="413"/>
        <v>100</v>
      </c>
      <c r="U245" s="35">
        <f t="shared" si="414"/>
        <v>0</v>
      </c>
      <c r="V245" s="35">
        <f t="shared" si="415"/>
        <v>0</v>
      </c>
      <c r="W245" s="36"/>
    </row>
    <row r="246" spans="1:23" s="41" customFormat="1" ht="15" customHeight="1">
      <c r="A246" s="36"/>
      <c r="B246" s="37" t="s">
        <v>5</v>
      </c>
      <c r="C246" s="38" t="s">
        <v>81</v>
      </c>
      <c r="D246" s="38" t="s">
        <v>116</v>
      </c>
      <c r="E246" s="38" t="s">
        <v>1</v>
      </c>
      <c r="F246" s="38" t="s">
        <v>1</v>
      </c>
      <c r="G246" s="38" t="s">
        <v>1</v>
      </c>
      <c r="H246" s="39" t="s">
        <v>97</v>
      </c>
      <c r="I246" s="34">
        <v>0.74997142695984464</v>
      </c>
      <c r="J246" s="34">
        <v>0.41187615424137358</v>
      </c>
      <c r="K246" s="34">
        <v>0</v>
      </c>
      <c r="L246" s="34">
        <v>0</v>
      </c>
      <c r="M246" s="34">
        <f t="shared" ref="M246" si="416">IFERROR(M245/M242,0)</f>
        <v>0.7131098065964987</v>
      </c>
      <c r="N246" s="34">
        <f t="shared" ref="N246" si="417">IFERROR(N245/N242,0)</f>
        <v>0</v>
      </c>
      <c r="O246" s="34">
        <f t="shared" ref="O246" si="418">IFERROR(O245/O242,0)</f>
        <v>0</v>
      </c>
      <c r="P246" s="34">
        <f t="shared" ref="P246" si="419">IFERROR(P245/P242,0)</f>
        <v>0</v>
      </c>
      <c r="Q246" s="34">
        <f t="shared" ref="Q246" si="420">IFERROR(Q245/Q242,0)</f>
        <v>0</v>
      </c>
      <c r="R246" s="34">
        <f t="shared" ref="R246" si="421">IFERROR(R245/R242,0)</f>
        <v>0</v>
      </c>
      <c r="S246" s="34">
        <f t="shared" ref="S246" si="422">IFERROR(S245/S242,0)</f>
        <v>0.7131098065964987</v>
      </c>
      <c r="T246" s="35"/>
      <c r="U246" s="35"/>
      <c r="V246" s="35"/>
      <c r="W246" s="36"/>
    </row>
    <row r="247" spans="1:23" s="41" customFormat="1" ht="15" customHeight="1">
      <c r="A247" s="36"/>
      <c r="B247" s="37" t="s">
        <v>5</v>
      </c>
      <c r="C247" s="38" t="s">
        <v>81</v>
      </c>
      <c r="D247" s="38" t="s">
        <v>116</v>
      </c>
      <c r="E247" s="38" t="s">
        <v>1</v>
      </c>
      <c r="F247" s="38" t="s">
        <v>1</v>
      </c>
      <c r="G247" s="38" t="s">
        <v>1</v>
      </c>
      <c r="H247" s="39" t="s">
        <v>98</v>
      </c>
      <c r="I247" s="34">
        <v>0.74359189993672947</v>
      </c>
      <c r="J247" s="34">
        <v>0.69088830582820082</v>
      </c>
      <c r="K247" s="34">
        <v>0</v>
      </c>
      <c r="L247" s="34">
        <v>0</v>
      </c>
      <c r="M247" s="34">
        <f t="shared" ref="M247:S247" si="423">IFERROR(M245/M243,0)</f>
        <v>0.74003696734954805</v>
      </c>
      <c r="N247" s="34">
        <f t="shared" si="423"/>
        <v>0</v>
      </c>
      <c r="O247" s="34">
        <f t="shared" si="423"/>
        <v>0</v>
      </c>
      <c r="P247" s="34">
        <f t="shared" si="423"/>
        <v>0</v>
      </c>
      <c r="Q247" s="34">
        <f t="shared" si="423"/>
        <v>0</v>
      </c>
      <c r="R247" s="34">
        <f t="shared" si="423"/>
        <v>0</v>
      </c>
      <c r="S247" s="34">
        <f t="shared" si="423"/>
        <v>0.74003696734954805</v>
      </c>
      <c r="T247" s="35"/>
      <c r="U247" s="35"/>
      <c r="V247" s="35"/>
      <c r="W247" s="36"/>
    </row>
    <row r="248" spans="1:23" s="41" customFormat="1" ht="15" customHeight="1">
      <c r="A248" s="36"/>
      <c r="B248" s="37" t="s">
        <v>1</v>
      </c>
      <c r="C248" s="38" t="s">
        <v>1</v>
      </c>
      <c r="D248" s="38" t="s">
        <v>1</v>
      </c>
      <c r="E248" s="38" t="s">
        <v>1</v>
      </c>
      <c r="F248" s="38" t="s">
        <v>1</v>
      </c>
      <c r="G248" s="38" t="s">
        <v>1</v>
      </c>
      <c r="H248" s="39"/>
      <c r="I248" s="34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6"/>
    </row>
    <row r="249" spans="1:23" s="41" customFormat="1" ht="18" customHeight="1">
      <c r="A249" s="36"/>
      <c r="B249" s="37" t="s">
        <v>5</v>
      </c>
      <c r="C249" s="38" t="s">
        <v>81</v>
      </c>
      <c r="D249" s="38" t="s">
        <v>116</v>
      </c>
      <c r="E249" s="38" t="s">
        <v>83</v>
      </c>
      <c r="F249" s="38" t="s">
        <v>1</v>
      </c>
      <c r="G249" s="38" t="s">
        <v>1</v>
      </c>
      <c r="H249" s="39" t="s">
        <v>118</v>
      </c>
      <c r="I249" s="34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6"/>
    </row>
    <row r="250" spans="1:23" s="41" customFormat="1" ht="15" customHeight="1">
      <c r="A250" s="36"/>
      <c r="B250" s="37" t="s">
        <v>5</v>
      </c>
      <c r="C250" s="38" t="s">
        <v>81</v>
      </c>
      <c r="D250" s="38" t="s">
        <v>116</v>
      </c>
      <c r="E250" s="38" t="s">
        <v>83</v>
      </c>
      <c r="F250" s="38" t="s">
        <v>1</v>
      </c>
      <c r="G250" s="38" t="s">
        <v>1</v>
      </c>
      <c r="H250" s="39" t="s">
        <v>16</v>
      </c>
      <c r="I250" s="34">
        <v>40829397</v>
      </c>
      <c r="J250" s="34">
        <v>4996247</v>
      </c>
      <c r="K250" s="34">
        <v>0</v>
      </c>
      <c r="L250" s="34">
        <v>0</v>
      </c>
      <c r="M250" s="34">
        <f t="shared" ref="M250:M253" si="424">SUM(I250:L250)</f>
        <v>45825644</v>
      </c>
      <c r="N250" s="35">
        <v>0</v>
      </c>
      <c r="O250" s="35">
        <v>0</v>
      </c>
      <c r="P250" s="35">
        <v>0</v>
      </c>
      <c r="Q250" s="35">
        <v>0</v>
      </c>
      <c r="R250" s="35">
        <f>SUM(O250:Q250)</f>
        <v>0</v>
      </c>
      <c r="S250" s="35">
        <f>R250+N250+M250</f>
        <v>45825644</v>
      </c>
      <c r="T250" s="35">
        <f>IFERROR(M250/S250,0)*100</f>
        <v>100</v>
      </c>
      <c r="U250" s="35">
        <f>IFERROR(N250/S250,0)*100</f>
        <v>0</v>
      </c>
      <c r="V250" s="35">
        <f>IFERROR(O250/S250,0)*100</f>
        <v>0</v>
      </c>
      <c r="W250" s="36"/>
    </row>
    <row r="251" spans="1:23" s="41" customFormat="1" ht="15" customHeight="1">
      <c r="A251" s="36"/>
      <c r="B251" s="37" t="s">
        <v>5</v>
      </c>
      <c r="C251" s="38" t="s">
        <v>81</v>
      </c>
      <c r="D251" s="38" t="s">
        <v>116</v>
      </c>
      <c r="E251" s="38" t="s">
        <v>83</v>
      </c>
      <c r="F251" s="38" t="s">
        <v>1</v>
      </c>
      <c r="G251" s="38" t="s">
        <v>1</v>
      </c>
      <c r="H251" s="39" t="s">
        <v>17</v>
      </c>
      <c r="I251" s="34">
        <v>41179686.240000002</v>
      </c>
      <c r="J251" s="34">
        <v>2978535</v>
      </c>
      <c r="K251" s="34">
        <v>0</v>
      </c>
      <c r="L251" s="34">
        <v>0</v>
      </c>
      <c r="M251" s="34">
        <f t="shared" si="424"/>
        <v>44158221.240000002</v>
      </c>
      <c r="N251" s="35">
        <v>0</v>
      </c>
      <c r="O251" s="35">
        <v>0</v>
      </c>
      <c r="P251" s="35">
        <v>0</v>
      </c>
      <c r="Q251" s="35">
        <v>0</v>
      </c>
      <c r="R251" s="35">
        <f t="shared" ref="R251:R253" si="425">SUM(O251:Q251)</f>
        <v>0</v>
      </c>
      <c r="S251" s="35">
        <f t="shared" ref="S251:S253" si="426">R251+N251+M251</f>
        <v>44158221.240000002</v>
      </c>
      <c r="T251" s="35">
        <f t="shared" ref="T251:T253" si="427">IFERROR(M251/S251,0)*100</f>
        <v>100</v>
      </c>
      <c r="U251" s="35">
        <f t="shared" ref="U251:U253" si="428">IFERROR(N251/S251,0)*100</f>
        <v>0</v>
      </c>
      <c r="V251" s="35">
        <f t="shared" ref="V251:V253" si="429">IFERROR(O251/S251,0)*100</f>
        <v>0</v>
      </c>
      <c r="W251" s="36"/>
    </row>
    <row r="252" spans="1:23" s="41" customFormat="1" ht="15" customHeight="1">
      <c r="A252" s="36"/>
      <c r="B252" s="37" t="s">
        <v>5</v>
      </c>
      <c r="C252" s="38" t="s">
        <v>81</v>
      </c>
      <c r="D252" s="38" t="s">
        <v>116</v>
      </c>
      <c r="E252" s="38" t="s">
        <v>83</v>
      </c>
      <c r="F252" s="38" t="s">
        <v>1</v>
      </c>
      <c r="G252" s="38" t="s">
        <v>1</v>
      </c>
      <c r="H252" s="39" t="s">
        <v>18</v>
      </c>
      <c r="I252" s="34">
        <v>31085980.23</v>
      </c>
      <c r="J252" s="34">
        <v>2105340</v>
      </c>
      <c r="K252" s="34">
        <v>0</v>
      </c>
      <c r="L252" s="34">
        <v>0</v>
      </c>
      <c r="M252" s="34">
        <f t="shared" si="424"/>
        <v>33191320.23</v>
      </c>
      <c r="N252" s="35">
        <v>0</v>
      </c>
      <c r="O252" s="35">
        <v>0</v>
      </c>
      <c r="P252" s="35">
        <v>0</v>
      </c>
      <c r="Q252" s="35">
        <v>0</v>
      </c>
      <c r="R252" s="35">
        <f t="shared" si="425"/>
        <v>0</v>
      </c>
      <c r="S252" s="35">
        <f t="shared" si="426"/>
        <v>33191320.23</v>
      </c>
      <c r="T252" s="35">
        <f t="shared" si="427"/>
        <v>100</v>
      </c>
      <c r="U252" s="35">
        <f t="shared" si="428"/>
        <v>0</v>
      </c>
      <c r="V252" s="35">
        <f t="shared" si="429"/>
        <v>0</v>
      </c>
      <c r="W252" s="36"/>
    </row>
    <row r="253" spans="1:23" s="41" customFormat="1" ht="15" customHeight="1">
      <c r="A253" s="36"/>
      <c r="B253" s="37" t="s">
        <v>5</v>
      </c>
      <c r="C253" s="38" t="s">
        <v>81</v>
      </c>
      <c r="D253" s="38" t="s">
        <v>116</v>
      </c>
      <c r="E253" s="38" t="s">
        <v>83</v>
      </c>
      <c r="F253" s="38" t="s">
        <v>1</v>
      </c>
      <c r="G253" s="38" t="s">
        <v>1</v>
      </c>
      <c r="H253" s="39" t="s">
        <v>19</v>
      </c>
      <c r="I253" s="34">
        <v>30620881.129999999</v>
      </c>
      <c r="J253" s="34">
        <v>2057835</v>
      </c>
      <c r="K253" s="34">
        <v>0</v>
      </c>
      <c r="L253" s="34">
        <v>0</v>
      </c>
      <c r="M253" s="34">
        <f t="shared" si="424"/>
        <v>32678716.129999999</v>
      </c>
      <c r="N253" s="35">
        <v>0</v>
      </c>
      <c r="O253" s="35">
        <v>0</v>
      </c>
      <c r="P253" s="35">
        <v>0</v>
      </c>
      <c r="Q253" s="35">
        <v>0</v>
      </c>
      <c r="R253" s="35">
        <f t="shared" si="425"/>
        <v>0</v>
      </c>
      <c r="S253" s="35">
        <f t="shared" si="426"/>
        <v>32678716.129999999</v>
      </c>
      <c r="T253" s="35">
        <f t="shared" si="427"/>
        <v>100</v>
      </c>
      <c r="U253" s="35">
        <f t="shared" si="428"/>
        <v>0</v>
      </c>
      <c r="V253" s="35">
        <f t="shared" si="429"/>
        <v>0</v>
      </c>
      <c r="W253" s="36"/>
    </row>
    <row r="254" spans="1:23" s="41" customFormat="1" ht="15" customHeight="1">
      <c r="A254" s="36"/>
      <c r="B254" s="37" t="s">
        <v>5</v>
      </c>
      <c r="C254" s="38" t="s">
        <v>81</v>
      </c>
      <c r="D254" s="38" t="s">
        <v>116</v>
      </c>
      <c r="E254" s="38" t="s">
        <v>83</v>
      </c>
      <c r="F254" s="38" t="s">
        <v>1</v>
      </c>
      <c r="G254" s="38" t="s">
        <v>1</v>
      </c>
      <c r="H254" s="39" t="s">
        <v>97</v>
      </c>
      <c r="I254" s="34">
        <v>0.74997142695984464</v>
      </c>
      <c r="J254" s="34">
        <v>0.41187615424137358</v>
      </c>
      <c r="K254" s="34">
        <v>0</v>
      </c>
      <c r="L254" s="34">
        <v>0</v>
      </c>
      <c r="M254" s="34">
        <f t="shared" ref="M254" si="430">IFERROR(M253/M250,0)</f>
        <v>0.7131098065964987</v>
      </c>
      <c r="N254" s="34">
        <f t="shared" ref="N254" si="431">IFERROR(N253/N250,0)</f>
        <v>0</v>
      </c>
      <c r="O254" s="34">
        <f t="shared" ref="O254" si="432">IFERROR(O253/O250,0)</f>
        <v>0</v>
      </c>
      <c r="P254" s="34">
        <f t="shared" ref="P254" si="433">IFERROR(P253/P250,0)</f>
        <v>0</v>
      </c>
      <c r="Q254" s="34">
        <f t="shared" ref="Q254" si="434">IFERROR(Q253/Q250,0)</f>
        <v>0</v>
      </c>
      <c r="R254" s="34">
        <f t="shared" ref="R254" si="435">IFERROR(R253/R250,0)</f>
        <v>0</v>
      </c>
      <c r="S254" s="34">
        <f t="shared" ref="S254" si="436">IFERROR(S253/S250,0)</f>
        <v>0.7131098065964987</v>
      </c>
      <c r="T254" s="35"/>
      <c r="U254" s="35"/>
      <c r="V254" s="35"/>
      <c r="W254" s="36"/>
    </row>
    <row r="255" spans="1:23" s="41" customFormat="1" ht="15" customHeight="1">
      <c r="A255" s="36"/>
      <c r="B255" s="37" t="s">
        <v>5</v>
      </c>
      <c r="C255" s="38" t="s">
        <v>81</v>
      </c>
      <c r="D255" s="38" t="s">
        <v>116</v>
      </c>
      <c r="E255" s="38" t="s">
        <v>83</v>
      </c>
      <c r="F255" s="38" t="s">
        <v>1</v>
      </c>
      <c r="G255" s="38" t="s">
        <v>1</v>
      </c>
      <c r="H255" s="39" t="s">
        <v>98</v>
      </c>
      <c r="I255" s="34">
        <v>0.74359189993672947</v>
      </c>
      <c r="J255" s="34">
        <v>0.69088830582820082</v>
      </c>
      <c r="K255" s="34">
        <v>0</v>
      </c>
      <c r="L255" s="34">
        <v>0</v>
      </c>
      <c r="M255" s="34">
        <f t="shared" ref="M255:S255" si="437">IFERROR(M253/M251,0)</f>
        <v>0.74003696734954805</v>
      </c>
      <c r="N255" s="34">
        <f t="shared" si="437"/>
        <v>0</v>
      </c>
      <c r="O255" s="34">
        <f t="shared" si="437"/>
        <v>0</v>
      </c>
      <c r="P255" s="34">
        <f t="shared" si="437"/>
        <v>0</v>
      </c>
      <c r="Q255" s="34">
        <f t="shared" si="437"/>
        <v>0</v>
      </c>
      <c r="R255" s="34">
        <f t="shared" si="437"/>
        <v>0</v>
      </c>
      <c r="S255" s="34">
        <f t="shared" si="437"/>
        <v>0.74003696734954805</v>
      </c>
      <c r="T255" s="35"/>
      <c r="U255" s="35"/>
      <c r="V255" s="35"/>
      <c r="W255" s="36"/>
    </row>
    <row r="256" spans="1:23" s="41" customFormat="1" ht="15" customHeight="1">
      <c r="A256" s="36"/>
      <c r="B256" s="37" t="s">
        <v>1</v>
      </c>
      <c r="C256" s="38" t="s">
        <v>1</v>
      </c>
      <c r="D256" s="38" t="s">
        <v>1</v>
      </c>
      <c r="E256" s="38" t="s">
        <v>1</v>
      </c>
      <c r="F256" s="38" t="s">
        <v>1</v>
      </c>
      <c r="G256" s="38" t="s">
        <v>1</v>
      </c>
      <c r="H256" s="39"/>
      <c r="I256" s="34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6"/>
    </row>
    <row r="257" spans="1:23" s="41" customFormat="1" ht="24" customHeight="1">
      <c r="A257" s="36"/>
      <c r="B257" s="37" t="s">
        <v>5</v>
      </c>
      <c r="C257" s="38" t="s">
        <v>81</v>
      </c>
      <c r="D257" s="38" t="s">
        <v>116</v>
      </c>
      <c r="E257" s="38" t="s">
        <v>83</v>
      </c>
      <c r="F257" s="38" t="s">
        <v>85</v>
      </c>
      <c r="G257" s="38" t="s">
        <v>1</v>
      </c>
      <c r="H257" s="39" t="s">
        <v>119</v>
      </c>
      <c r="I257" s="34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6"/>
    </row>
    <row r="258" spans="1:23" s="41" customFormat="1" ht="15" customHeight="1">
      <c r="A258" s="36"/>
      <c r="B258" s="37" t="s">
        <v>5</v>
      </c>
      <c r="C258" s="38" t="s">
        <v>81</v>
      </c>
      <c r="D258" s="38" t="s">
        <v>116</v>
      </c>
      <c r="E258" s="38" t="s">
        <v>83</v>
      </c>
      <c r="F258" s="38" t="s">
        <v>85</v>
      </c>
      <c r="G258" s="38" t="s">
        <v>1</v>
      </c>
      <c r="H258" s="39" t="s">
        <v>16</v>
      </c>
      <c r="I258" s="34">
        <v>40829397</v>
      </c>
      <c r="J258" s="34">
        <v>4996247</v>
      </c>
      <c r="K258" s="34">
        <v>0</v>
      </c>
      <c r="L258" s="34">
        <v>0</v>
      </c>
      <c r="M258" s="34">
        <f>SUM(I258:L258)</f>
        <v>45825644</v>
      </c>
      <c r="N258" s="35">
        <v>0</v>
      </c>
      <c r="O258" s="35">
        <v>0</v>
      </c>
      <c r="P258" s="35">
        <v>0</v>
      </c>
      <c r="Q258" s="35">
        <v>0</v>
      </c>
      <c r="R258" s="35">
        <f>SUM(O258:Q258)</f>
        <v>0</v>
      </c>
      <c r="S258" s="35">
        <f>R258+N258+M258</f>
        <v>45825644</v>
      </c>
      <c r="T258" s="35">
        <f>IFERROR(M258/S258,0)*100</f>
        <v>100</v>
      </c>
      <c r="U258" s="35">
        <f>IFERROR(N258/S258,0)*100</f>
        <v>0</v>
      </c>
      <c r="V258" s="35">
        <f>IFERROR(O258/S258,0)*100</f>
        <v>0</v>
      </c>
      <c r="W258" s="36"/>
    </row>
    <row r="259" spans="1:23" s="41" customFormat="1" ht="15" customHeight="1">
      <c r="A259" s="36"/>
      <c r="B259" s="37" t="s">
        <v>5</v>
      </c>
      <c r="C259" s="38" t="s">
        <v>81</v>
      </c>
      <c r="D259" s="38" t="s">
        <v>116</v>
      </c>
      <c r="E259" s="38" t="s">
        <v>83</v>
      </c>
      <c r="F259" s="38" t="s">
        <v>85</v>
      </c>
      <c r="G259" s="38" t="s">
        <v>1</v>
      </c>
      <c r="H259" s="39" t="s">
        <v>17</v>
      </c>
      <c r="I259" s="34">
        <v>41179686.240000002</v>
      </c>
      <c r="J259" s="34">
        <v>2978535</v>
      </c>
      <c r="K259" s="34">
        <v>0</v>
      </c>
      <c r="L259" s="34">
        <v>0</v>
      </c>
      <c r="M259" s="34">
        <f t="shared" ref="M259:M261" si="438">SUM(I259:L259)</f>
        <v>44158221.240000002</v>
      </c>
      <c r="N259" s="35">
        <v>0</v>
      </c>
      <c r="O259" s="35">
        <v>0</v>
      </c>
      <c r="P259" s="35">
        <v>0</v>
      </c>
      <c r="Q259" s="35">
        <v>0</v>
      </c>
      <c r="R259" s="35">
        <f t="shared" ref="R259:R261" si="439">SUM(O259:Q259)</f>
        <v>0</v>
      </c>
      <c r="S259" s="35">
        <f t="shared" ref="S259:S261" si="440">R259+N259+M259</f>
        <v>44158221.240000002</v>
      </c>
      <c r="T259" s="35">
        <f t="shared" ref="T259:T261" si="441">IFERROR(M259/S259,0)*100</f>
        <v>100</v>
      </c>
      <c r="U259" s="35">
        <f t="shared" ref="U259:U261" si="442">IFERROR(N259/S259,0)*100</f>
        <v>0</v>
      </c>
      <c r="V259" s="35">
        <f t="shared" ref="V259:V261" si="443">IFERROR(O259/S259,0)*100</f>
        <v>0</v>
      </c>
      <c r="W259" s="36"/>
    </row>
    <row r="260" spans="1:23" s="41" customFormat="1" ht="15" customHeight="1">
      <c r="A260" s="36"/>
      <c r="B260" s="37" t="s">
        <v>5</v>
      </c>
      <c r="C260" s="38" t="s">
        <v>81</v>
      </c>
      <c r="D260" s="38" t="s">
        <v>116</v>
      </c>
      <c r="E260" s="38" t="s">
        <v>83</v>
      </c>
      <c r="F260" s="38" t="s">
        <v>85</v>
      </c>
      <c r="G260" s="38" t="s">
        <v>1</v>
      </c>
      <c r="H260" s="39" t="s">
        <v>18</v>
      </c>
      <c r="I260" s="34">
        <v>31085980.23</v>
      </c>
      <c r="J260" s="34">
        <v>2105340</v>
      </c>
      <c r="K260" s="34">
        <v>0</v>
      </c>
      <c r="L260" s="34">
        <v>0</v>
      </c>
      <c r="M260" s="34">
        <f t="shared" si="438"/>
        <v>33191320.23</v>
      </c>
      <c r="N260" s="35">
        <v>0</v>
      </c>
      <c r="O260" s="35">
        <v>0</v>
      </c>
      <c r="P260" s="35">
        <v>0</v>
      </c>
      <c r="Q260" s="35">
        <v>0</v>
      </c>
      <c r="R260" s="35">
        <f t="shared" si="439"/>
        <v>0</v>
      </c>
      <c r="S260" s="35">
        <f t="shared" si="440"/>
        <v>33191320.23</v>
      </c>
      <c r="T260" s="35">
        <f t="shared" si="441"/>
        <v>100</v>
      </c>
      <c r="U260" s="35">
        <f t="shared" si="442"/>
        <v>0</v>
      </c>
      <c r="V260" s="35">
        <f t="shared" si="443"/>
        <v>0</v>
      </c>
      <c r="W260" s="36"/>
    </row>
    <row r="261" spans="1:23" s="41" customFormat="1" ht="15" customHeight="1">
      <c r="A261" s="36"/>
      <c r="B261" s="37" t="s">
        <v>5</v>
      </c>
      <c r="C261" s="38" t="s">
        <v>81</v>
      </c>
      <c r="D261" s="38" t="s">
        <v>116</v>
      </c>
      <c r="E261" s="38" t="s">
        <v>83</v>
      </c>
      <c r="F261" s="38" t="s">
        <v>85</v>
      </c>
      <c r="G261" s="38" t="s">
        <v>1</v>
      </c>
      <c r="H261" s="39" t="s">
        <v>19</v>
      </c>
      <c r="I261" s="34">
        <v>30620881.129999999</v>
      </c>
      <c r="J261" s="34">
        <v>2057835</v>
      </c>
      <c r="K261" s="34">
        <v>0</v>
      </c>
      <c r="L261" s="34">
        <v>0</v>
      </c>
      <c r="M261" s="34">
        <f t="shared" si="438"/>
        <v>32678716.129999999</v>
      </c>
      <c r="N261" s="35">
        <v>0</v>
      </c>
      <c r="O261" s="35">
        <v>0</v>
      </c>
      <c r="P261" s="35">
        <v>0</v>
      </c>
      <c r="Q261" s="35">
        <v>0</v>
      </c>
      <c r="R261" s="35">
        <f t="shared" si="439"/>
        <v>0</v>
      </c>
      <c r="S261" s="35">
        <f t="shared" si="440"/>
        <v>32678716.129999999</v>
      </c>
      <c r="T261" s="35">
        <f t="shared" si="441"/>
        <v>100</v>
      </c>
      <c r="U261" s="35">
        <f t="shared" si="442"/>
        <v>0</v>
      </c>
      <c r="V261" s="35">
        <f t="shared" si="443"/>
        <v>0</v>
      </c>
      <c r="W261" s="36"/>
    </row>
    <row r="262" spans="1:23" s="41" customFormat="1" ht="15" customHeight="1">
      <c r="A262" s="36"/>
      <c r="B262" s="37" t="s">
        <v>5</v>
      </c>
      <c r="C262" s="38" t="s">
        <v>81</v>
      </c>
      <c r="D262" s="38" t="s">
        <v>116</v>
      </c>
      <c r="E262" s="38" t="s">
        <v>83</v>
      </c>
      <c r="F262" s="38" t="s">
        <v>85</v>
      </c>
      <c r="G262" s="38" t="s">
        <v>1</v>
      </c>
      <c r="H262" s="39" t="s">
        <v>97</v>
      </c>
      <c r="I262" s="34">
        <v>0.74997142695984464</v>
      </c>
      <c r="J262" s="34">
        <v>0.41187615424137358</v>
      </c>
      <c r="K262" s="34">
        <v>0</v>
      </c>
      <c r="L262" s="34">
        <v>0</v>
      </c>
      <c r="M262" s="34">
        <f t="shared" ref="M262" si="444">IFERROR(M261/M258,0)</f>
        <v>0.7131098065964987</v>
      </c>
      <c r="N262" s="34">
        <f t="shared" ref="N262" si="445">IFERROR(N261/N258,0)</f>
        <v>0</v>
      </c>
      <c r="O262" s="34">
        <f t="shared" ref="O262" si="446">IFERROR(O261/O258,0)</f>
        <v>0</v>
      </c>
      <c r="P262" s="34">
        <f t="shared" ref="P262" si="447">IFERROR(P261/P258,0)</f>
        <v>0</v>
      </c>
      <c r="Q262" s="34">
        <f t="shared" ref="Q262" si="448">IFERROR(Q261/Q258,0)</f>
        <v>0</v>
      </c>
      <c r="R262" s="34">
        <f t="shared" ref="R262" si="449">IFERROR(R261/R258,0)</f>
        <v>0</v>
      </c>
      <c r="S262" s="34">
        <f t="shared" ref="S262" si="450">IFERROR(S261/S258,0)</f>
        <v>0.7131098065964987</v>
      </c>
      <c r="T262" s="35"/>
      <c r="U262" s="35"/>
      <c r="V262" s="35"/>
      <c r="W262" s="36"/>
    </row>
    <row r="263" spans="1:23" s="41" customFormat="1" ht="15" customHeight="1">
      <c r="A263" s="36"/>
      <c r="B263" s="37" t="s">
        <v>5</v>
      </c>
      <c r="C263" s="38" t="s">
        <v>81</v>
      </c>
      <c r="D263" s="38" t="s">
        <v>116</v>
      </c>
      <c r="E263" s="38" t="s">
        <v>83</v>
      </c>
      <c r="F263" s="38" t="s">
        <v>85</v>
      </c>
      <c r="G263" s="38" t="s">
        <v>1</v>
      </c>
      <c r="H263" s="39" t="s">
        <v>98</v>
      </c>
      <c r="I263" s="34">
        <v>0.74359189993672947</v>
      </c>
      <c r="J263" s="34">
        <v>0.69088830582820082</v>
      </c>
      <c r="K263" s="34">
        <v>0</v>
      </c>
      <c r="L263" s="34">
        <v>0</v>
      </c>
      <c r="M263" s="34">
        <f t="shared" ref="M263:S263" si="451">IFERROR(M261/M259,0)</f>
        <v>0.74003696734954805</v>
      </c>
      <c r="N263" s="34">
        <f t="shared" si="451"/>
        <v>0</v>
      </c>
      <c r="O263" s="34">
        <f t="shared" si="451"/>
        <v>0</v>
      </c>
      <c r="P263" s="34">
        <f t="shared" si="451"/>
        <v>0</v>
      </c>
      <c r="Q263" s="34">
        <f t="shared" si="451"/>
        <v>0</v>
      </c>
      <c r="R263" s="34">
        <f t="shared" si="451"/>
        <v>0</v>
      </c>
      <c r="S263" s="34">
        <f t="shared" si="451"/>
        <v>0.74003696734954805</v>
      </c>
      <c r="T263" s="35"/>
      <c r="U263" s="35"/>
      <c r="V263" s="35"/>
      <c r="W263" s="36"/>
    </row>
    <row r="264" spans="1:23" s="41" customFormat="1" ht="15" customHeight="1">
      <c r="A264" s="36"/>
      <c r="B264" s="37" t="s">
        <v>1</v>
      </c>
      <c r="C264" s="38" t="s">
        <v>1</v>
      </c>
      <c r="D264" s="38" t="s">
        <v>1</v>
      </c>
      <c r="E264" s="38" t="s">
        <v>1</v>
      </c>
      <c r="F264" s="38" t="s">
        <v>1</v>
      </c>
      <c r="G264" s="38" t="s">
        <v>1</v>
      </c>
      <c r="H264" s="39"/>
      <c r="I264" s="34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6"/>
    </row>
    <row r="265" spans="1:23" s="41" customFormat="1" ht="18" customHeight="1">
      <c r="A265" s="36"/>
      <c r="B265" s="37" t="s">
        <v>5</v>
      </c>
      <c r="C265" s="38" t="s">
        <v>81</v>
      </c>
      <c r="D265" s="38" t="s">
        <v>116</v>
      </c>
      <c r="E265" s="38" t="s">
        <v>83</v>
      </c>
      <c r="F265" s="38" t="s">
        <v>85</v>
      </c>
      <c r="G265" s="38" t="s">
        <v>130</v>
      </c>
      <c r="H265" s="39" t="s">
        <v>131</v>
      </c>
      <c r="I265" s="34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6"/>
    </row>
    <row r="266" spans="1:23" s="41" customFormat="1" ht="15" customHeight="1">
      <c r="A266" s="36"/>
      <c r="B266" s="37" t="s">
        <v>5</v>
      </c>
      <c r="C266" s="38" t="s">
        <v>81</v>
      </c>
      <c r="D266" s="38" t="s">
        <v>116</v>
      </c>
      <c r="E266" s="38" t="s">
        <v>83</v>
      </c>
      <c r="F266" s="38" t="s">
        <v>85</v>
      </c>
      <c r="G266" s="38" t="s">
        <v>130</v>
      </c>
      <c r="H266" s="39" t="s">
        <v>16</v>
      </c>
      <c r="I266" s="34">
        <v>40829397</v>
      </c>
      <c r="J266" s="35">
        <v>4996247</v>
      </c>
      <c r="K266" s="35">
        <v>0</v>
      </c>
      <c r="L266" s="35">
        <v>0</v>
      </c>
      <c r="M266" s="34">
        <f t="shared" ref="M266:M269" si="452">SUM(I266:L266)</f>
        <v>45825644</v>
      </c>
      <c r="N266" s="35">
        <v>0</v>
      </c>
      <c r="O266" s="35">
        <v>0</v>
      </c>
      <c r="P266" s="35">
        <v>0</v>
      </c>
      <c r="Q266" s="35">
        <v>0</v>
      </c>
      <c r="R266" s="35">
        <f>SUM(O266:Q266)</f>
        <v>0</v>
      </c>
      <c r="S266" s="35">
        <f>R266+N266+M266</f>
        <v>45825644</v>
      </c>
      <c r="T266" s="35">
        <f>IFERROR(M266/S266,0)*100</f>
        <v>100</v>
      </c>
      <c r="U266" s="35">
        <f>IFERROR(N266/S266,0)*100</f>
        <v>0</v>
      </c>
      <c r="V266" s="35">
        <f>IFERROR(O266/S266,0)*100</f>
        <v>0</v>
      </c>
      <c r="W266" s="36"/>
    </row>
    <row r="267" spans="1:23" s="41" customFormat="1" ht="15" customHeight="1">
      <c r="A267" s="36"/>
      <c r="B267" s="37" t="s">
        <v>5</v>
      </c>
      <c r="C267" s="38" t="s">
        <v>81</v>
      </c>
      <c r="D267" s="38" t="s">
        <v>116</v>
      </c>
      <c r="E267" s="38" t="s">
        <v>83</v>
      </c>
      <c r="F267" s="38" t="s">
        <v>85</v>
      </c>
      <c r="G267" s="38" t="s">
        <v>130</v>
      </c>
      <c r="H267" s="39" t="s">
        <v>17</v>
      </c>
      <c r="I267" s="34">
        <v>41179686.240000002</v>
      </c>
      <c r="J267" s="35">
        <v>2978535</v>
      </c>
      <c r="K267" s="35">
        <v>0</v>
      </c>
      <c r="L267" s="35">
        <v>0</v>
      </c>
      <c r="M267" s="34">
        <f t="shared" si="452"/>
        <v>44158221.240000002</v>
      </c>
      <c r="N267" s="35">
        <v>0</v>
      </c>
      <c r="O267" s="35">
        <v>0</v>
      </c>
      <c r="P267" s="35">
        <v>0</v>
      </c>
      <c r="Q267" s="35">
        <v>0</v>
      </c>
      <c r="R267" s="35">
        <f t="shared" ref="R267:R269" si="453">SUM(O267:Q267)</f>
        <v>0</v>
      </c>
      <c r="S267" s="35">
        <f t="shared" ref="S267:S269" si="454">R267+N267+M267</f>
        <v>44158221.240000002</v>
      </c>
      <c r="T267" s="35">
        <f t="shared" ref="T267:T269" si="455">IFERROR(M267/S267,0)*100</f>
        <v>100</v>
      </c>
      <c r="U267" s="35">
        <f t="shared" ref="U267:U269" si="456">IFERROR(N267/S267,0)*100</f>
        <v>0</v>
      </c>
      <c r="V267" s="35">
        <f t="shared" ref="V267:V269" si="457">IFERROR(O267/S267,0)*100</f>
        <v>0</v>
      </c>
      <c r="W267" s="36"/>
    </row>
    <row r="268" spans="1:23" s="41" customFormat="1" ht="15" customHeight="1">
      <c r="A268" s="36"/>
      <c r="B268" s="37" t="s">
        <v>5</v>
      </c>
      <c r="C268" s="38" t="s">
        <v>81</v>
      </c>
      <c r="D268" s="38" t="s">
        <v>116</v>
      </c>
      <c r="E268" s="38" t="s">
        <v>83</v>
      </c>
      <c r="F268" s="38" t="s">
        <v>85</v>
      </c>
      <c r="G268" s="38" t="s">
        <v>130</v>
      </c>
      <c r="H268" s="39" t="s">
        <v>18</v>
      </c>
      <c r="I268" s="34">
        <v>31085980.23</v>
      </c>
      <c r="J268" s="35">
        <v>2105340</v>
      </c>
      <c r="K268" s="35">
        <v>0</v>
      </c>
      <c r="L268" s="35">
        <v>0</v>
      </c>
      <c r="M268" s="34">
        <f t="shared" si="452"/>
        <v>33191320.23</v>
      </c>
      <c r="N268" s="35">
        <v>0</v>
      </c>
      <c r="O268" s="35">
        <v>0</v>
      </c>
      <c r="P268" s="35">
        <v>0</v>
      </c>
      <c r="Q268" s="35">
        <v>0</v>
      </c>
      <c r="R268" s="35">
        <f t="shared" si="453"/>
        <v>0</v>
      </c>
      <c r="S268" s="35">
        <f t="shared" si="454"/>
        <v>33191320.23</v>
      </c>
      <c r="T268" s="35">
        <f t="shared" si="455"/>
        <v>100</v>
      </c>
      <c r="U268" s="35">
        <f t="shared" si="456"/>
        <v>0</v>
      </c>
      <c r="V268" s="35">
        <f t="shared" si="457"/>
        <v>0</v>
      </c>
      <c r="W268" s="36"/>
    </row>
    <row r="269" spans="1:23" s="41" customFormat="1" ht="15" customHeight="1">
      <c r="A269" s="36"/>
      <c r="B269" s="37" t="s">
        <v>5</v>
      </c>
      <c r="C269" s="38" t="s">
        <v>81</v>
      </c>
      <c r="D269" s="38" t="s">
        <v>116</v>
      </c>
      <c r="E269" s="38" t="s">
        <v>83</v>
      </c>
      <c r="F269" s="38" t="s">
        <v>85</v>
      </c>
      <c r="G269" s="38" t="s">
        <v>130</v>
      </c>
      <c r="H269" s="39" t="s">
        <v>19</v>
      </c>
      <c r="I269" s="34">
        <v>30620881.129999999</v>
      </c>
      <c r="J269" s="35">
        <v>2057835</v>
      </c>
      <c r="K269" s="35">
        <v>0</v>
      </c>
      <c r="L269" s="35">
        <v>0</v>
      </c>
      <c r="M269" s="34">
        <f t="shared" si="452"/>
        <v>32678716.129999999</v>
      </c>
      <c r="N269" s="35">
        <v>0</v>
      </c>
      <c r="O269" s="35">
        <v>0</v>
      </c>
      <c r="P269" s="35">
        <v>0</v>
      </c>
      <c r="Q269" s="35">
        <v>0</v>
      </c>
      <c r="R269" s="35">
        <f t="shared" si="453"/>
        <v>0</v>
      </c>
      <c r="S269" s="35">
        <f t="shared" si="454"/>
        <v>32678716.129999999</v>
      </c>
      <c r="T269" s="35">
        <f t="shared" si="455"/>
        <v>100</v>
      </c>
      <c r="U269" s="35">
        <f t="shared" si="456"/>
        <v>0</v>
      </c>
      <c r="V269" s="35">
        <f t="shared" si="457"/>
        <v>0</v>
      </c>
      <c r="W269" s="36"/>
    </row>
    <row r="270" spans="1:23" s="41" customFormat="1" ht="15" customHeight="1">
      <c r="A270" s="36"/>
      <c r="B270" s="37" t="s">
        <v>5</v>
      </c>
      <c r="C270" s="38" t="s">
        <v>81</v>
      </c>
      <c r="D270" s="38" t="s">
        <v>116</v>
      </c>
      <c r="E270" s="38" t="s">
        <v>83</v>
      </c>
      <c r="F270" s="38" t="s">
        <v>85</v>
      </c>
      <c r="G270" s="38" t="s">
        <v>130</v>
      </c>
      <c r="H270" s="39" t="s">
        <v>97</v>
      </c>
      <c r="I270" s="34">
        <v>0.74997142695984464</v>
      </c>
      <c r="J270" s="34">
        <v>0.41187615424137358</v>
      </c>
      <c r="K270" s="34">
        <v>0</v>
      </c>
      <c r="L270" s="34">
        <v>0</v>
      </c>
      <c r="M270" s="34">
        <f t="shared" ref="M270:S270" si="458">IFERROR(M269/M266,0)</f>
        <v>0.7131098065964987</v>
      </c>
      <c r="N270" s="34">
        <f t="shared" si="458"/>
        <v>0</v>
      </c>
      <c r="O270" s="34">
        <f t="shared" si="458"/>
        <v>0</v>
      </c>
      <c r="P270" s="34">
        <f t="shared" si="458"/>
        <v>0</v>
      </c>
      <c r="Q270" s="34">
        <f t="shared" si="458"/>
        <v>0</v>
      </c>
      <c r="R270" s="34">
        <f t="shared" si="458"/>
        <v>0</v>
      </c>
      <c r="S270" s="34">
        <f t="shared" si="458"/>
        <v>0.7131098065964987</v>
      </c>
      <c r="T270" s="35"/>
      <c r="U270" s="35"/>
      <c r="V270" s="35"/>
      <c r="W270" s="36"/>
    </row>
    <row r="271" spans="1:23" s="41" customFormat="1" ht="15" customHeight="1">
      <c r="A271" s="36"/>
      <c r="B271" s="37" t="s">
        <v>5</v>
      </c>
      <c r="C271" s="38" t="s">
        <v>81</v>
      </c>
      <c r="D271" s="38" t="s">
        <v>116</v>
      </c>
      <c r="E271" s="38" t="s">
        <v>83</v>
      </c>
      <c r="F271" s="38" t="s">
        <v>85</v>
      </c>
      <c r="G271" s="38" t="s">
        <v>130</v>
      </c>
      <c r="H271" s="39" t="s">
        <v>98</v>
      </c>
      <c r="I271" s="34">
        <v>0.74359189993672947</v>
      </c>
      <c r="J271" s="34">
        <v>0.69088830582820082</v>
      </c>
      <c r="K271" s="34">
        <v>0</v>
      </c>
      <c r="L271" s="34">
        <v>0</v>
      </c>
      <c r="M271" s="34">
        <f t="shared" ref="M271:S271" si="459">IFERROR(M269/M267,0)</f>
        <v>0.74003696734954805</v>
      </c>
      <c r="N271" s="34">
        <f t="shared" si="459"/>
        <v>0</v>
      </c>
      <c r="O271" s="34">
        <f t="shared" si="459"/>
        <v>0</v>
      </c>
      <c r="P271" s="34">
        <f t="shared" si="459"/>
        <v>0</v>
      </c>
      <c r="Q271" s="34">
        <f t="shared" si="459"/>
        <v>0</v>
      </c>
      <c r="R271" s="34">
        <f t="shared" si="459"/>
        <v>0</v>
      </c>
      <c r="S271" s="34">
        <f t="shared" si="459"/>
        <v>0.74003696734954805</v>
      </c>
      <c r="T271" s="35"/>
      <c r="U271" s="35"/>
      <c r="V271" s="35"/>
      <c r="W271" s="36"/>
    </row>
    <row r="272" spans="1:23" s="41" customFormat="1" ht="15" customHeight="1">
      <c r="A272" s="36"/>
      <c r="B272" s="37"/>
      <c r="C272" s="38"/>
      <c r="D272" s="38"/>
      <c r="E272" s="38"/>
      <c r="F272" s="38"/>
      <c r="G272" s="38"/>
      <c r="H272" s="39"/>
      <c r="I272" s="34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6"/>
    </row>
    <row r="273" spans="1:23" ht="0.9" customHeight="1">
      <c r="A273" s="31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31"/>
    </row>
    <row r="274" spans="1:23" ht="33" customHeight="1">
      <c r="A274" s="31"/>
      <c r="B274" s="31"/>
      <c r="C274" s="46" t="s">
        <v>94</v>
      </c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31"/>
    </row>
    <row r="275" spans="1:23" ht="20.100000000000001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</row>
  </sheetData>
  <mergeCells count="23">
    <mergeCell ref="C274:V274"/>
    <mergeCell ref="B273:V273"/>
    <mergeCell ref="I8:I9"/>
    <mergeCell ref="J8:J9"/>
    <mergeCell ref="K8:K9"/>
    <mergeCell ref="L8:L9"/>
    <mergeCell ref="M8:M9"/>
    <mergeCell ref="O8:O9"/>
    <mergeCell ref="B7:G8"/>
    <mergeCell ref="I7:M7"/>
    <mergeCell ref="N7:N9"/>
    <mergeCell ref="O7:R7"/>
    <mergeCell ref="S7:V7"/>
    <mergeCell ref="P8:P9"/>
    <mergeCell ref="Q8:Q9"/>
    <mergeCell ref="R8:R9"/>
    <mergeCell ref="T8:V8"/>
    <mergeCell ref="B2:V2"/>
    <mergeCell ref="B3:V3"/>
    <mergeCell ref="B4:V4"/>
    <mergeCell ref="B5:V5"/>
    <mergeCell ref="B6:V6"/>
    <mergeCell ref="S8:S9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5" customWidth="1"/>
    <col min="2" max="2" width="3" style="5" customWidth="1"/>
    <col min="3" max="5" width="3.44140625" style="5" customWidth="1"/>
    <col min="6" max="6" width="5.109375" style="5" customWidth="1"/>
    <col min="7" max="7" width="5.88671875" style="5" customWidth="1"/>
    <col min="8" max="8" width="31.5546875" style="5" customWidth="1"/>
    <col min="9" max="13" width="15.6640625" style="5" customWidth="1"/>
    <col min="14" max="14" width="12.5546875" style="5" customWidth="1"/>
    <col min="15" max="16" width="9.109375" style="5" customWidth="1"/>
    <col min="17" max="18" width="9.33203125" style="5" customWidth="1"/>
    <col min="19" max="19" width="7.109375" style="5" customWidth="1"/>
    <col min="20" max="20" width="7.88671875" style="5" customWidth="1"/>
    <col min="21" max="21" width="3.33203125" style="5" customWidth="1"/>
    <col min="22" max="22" width="3.44140625" style="5" customWidth="1"/>
    <col min="23" max="249" width="9.109375" style="5" customWidth="1"/>
    <col min="250" max="250" width="0.5546875" style="5" customWidth="1"/>
    <col min="251" max="251" width="0.33203125" style="5" customWidth="1"/>
    <col min="252" max="252" width="0.6640625" style="5" customWidth="1"/>
    <col min="253" max="254" width="1.88671875" style="5" customWidth="1"/>
    <col min="255" max="255" width="2.5546875" style="5" customWidth="1"/>
    <col min="256" max="256" width="3.33203125" style="5" customWidth="1"/>
    <col min="257" max="257" width="2.5546875" style="5" customWidth="1"/>
    <col min="258" max="258" width="31.5546875" style="5" customWidth="1"/>
    <col min="259" max="259" width="8" style="5" customWidth="1"/>
    <col min="260" max="260" width="1.88671875" style="5" customWidth="1"/>
    <col min="261" max="261" width="4" style="5" customWidth="1"/>
    <col min="262" max="262" width="5.88671875" style="5" customWidth="1"/>
    <col min="263" max="264" width="9.109375" style="5" customWidth="1"/>
    <col min="265" max="265" width="5.5546875" style="5" customWidth="1"/>
    <col min="266" max="266" width="4.109375" style="5" customWidth="1"/>
    <col min="267" max="267" width="9.33203125" style="5" customWidth="1"/>
    <col min="268" max="269" width="9.109375" style="5" customWidth="1"/>
    <col min="270" max="271" width="9.33203125" style="5" customWidth="1"/>
    <col min="272" max="272" width="7.109375" style="5" customWidth="1"/>
    <col min="273" max="273" width="2.6640625" style="5" customWidth="1"/>
    <col min="274" max="274" width="3" style="5" customWidth="1"/>
    <col min="275" max="275" width="6.88671875" style="5" customWidth="1"/>
    <col min="276" max="505" width="9.109375" style="5" customWidth="1"/>
    <col min="506" max="506" width="0.5546875" style="5" customWidth="1"/>
    <col min="507" max="507" width="0.33203125" style="5" customWidth="1"/>
    <col min="508" max="508" width="0.6640625" style="5" customWidth="1"/>
    <col min="509" max="510" width="1.88671875" style="5" customWidth="1"/>
    <col min="511" max="511" width="2.5546875" style="5" customWidth="1"/>
    <col min="512" max="512" width="3.33203125" style="5" customWidth="1"/>
    <col min="513" max="513" width="2.5546875" style="5" customWidth="1"/>
    <col min="514" max="514" width="31.5546875" style="5" customWidth="1"/>
    <col min="515" max="515" width="8" style="5" customWidth="1"/>
    <col min="516" max="516" width="1.88671875" style="5" customWidth="1"/>
    <col min="517" max="517" width="4" style="5" customWidth="1"/>
    <col min="518" max="518" width="5.88671875" style="5" customWidth="1"/>
    <col min="519" max="520" width="9.109375" style="5" customWidth="1"/>
    <col min="521" max="521" width="5.5546875" style="5" customWidth="1"/>
    <col min="522" max="522" width="4.109375" style="5" customWidth="1"/>
    <col min="523" max="523" width="9.33203125" style="5" customWidth="1"/>
    <col min="524" max="525" width="9.109375" style="5" customWidth="1"/>
    <col min="526" max="527" width="9.33203125" style="5" customWidth="1"/>
    <col min="528" max="528" width="7.109375" style="5" customWidth="1"/>
    <col min="529" max="529" width="2.6640625" style="5" customWidth="1"/>
    <col min="530" max="530" width="3" style="5" customWidth="1"/>
    <col min="531" max="531" width="6.88671875" style="5" customWidth="1"/>
    <col min="532" max="761" width="9.109375" style="5" customWidth="1"/>
    <col min="762" max="762" width="0.5546875" style="5" customWidth="1"/>
    <col min="763" max="763" width="0.33203125" style="5" customWidth="1"/>
    <col min="764" max="764" width="0.6640625" style="5" customWidth="1"/>
    <col min="765" max="766" width="1.88671875" style="5" customWidth="1"/>
    <col min="767" max="767" width="2.5546875" style="5" customWidth="1"/>
    <col min="768" max="768" width="3.33203125" style="5" customWidth="1"/>
    <col min="769" max="769" width="2.5546875" style="5" customWidth="1"/>
    <col min="770" max="770" width="31.5546875" style="5" customWidth="1"/>
    <col min="771" max="771" width="8" style="5" customWidth="1"/>
    <col min="772" max="772" width="1.88671875" style="5" customWidth="1"/>
    <col min="773" max="773" width="4" style="5" customWidth="1"/>
    <col min="774" max="774" width="5.88671875" style="5" customWidth="1"/>
    <col min="775" max="776" width="9.109375" style="5" customWidth="1"/>
    <col min="777" max="777" width="5.5546875" style="5" customWidth="1"/>
    <col min="778" max="778" width="4.109375" style="5" customWidth="1"/>
    <col min="779" max="779" width="9.33203125" style="5" customWidth="1"/>
    <col min="780" max="781" width="9.109375" style="5" customWidth="1"/>
    <col min="782" max="783" width="9.33203125" style="5" customWidth="1"/>
    <col min="784" max="784" width="7.109375" style="5" customWidth="1"/>
    <col min="785" max="785" width="2.6640625" style="5" customWidth="1"/>
    <col min="786" max="786" width="3" style="5" customWidth="1"/>
    <col min="787" max="787" width="6.88671875" style="5" customWidth="1"/>
    <col min="788" max="1017" width="9.109375" style="5" customWidth="1"/>
    <col min="1018" max="1018" width="0.5546875" style="5" customWidth="1"/>
    <col min="1019" max="1019" width="0.33203125" style="5" customWidth="1"/>
    <col min="1020" max="1020" width="0.6640625" style="5" customWidth="1"/>
    <col min="1021" max="1022" width="1.88671875" style="5" customWidth="1"/>
    <col min="1023" max="1023" width="2.5546875" style="5" customWidth="1"/>
    <col min="1024" max="1024" width="3.33203125" style="5" customWidth="1"/>
    <col min="1025" max="1025" width="2.5546875" style="5" customWidth="1"/>
    <col min="1026" max="1026" width="31.5546875" style="5" customWidth="1"/>
    <col min="1027" max="1027" width="8" style="5" customWidth="1"/>
    <col min="1028" max="1028" width="1.88671875" style="5" customWidth="1"/>
    <col min="1029" max="1029" width="4" style="5" customWidth="1"/>
    <col min="1030" max="1030" width="5.88671875" style="5" customWidth="1"/>
    <col min="1031" max="1032" width="9.109375" style="5" customWidth="1"/>
    <col min="1033" max="1033" width="5.5546875" style="5" customWidth="1"/>
    <col min="1034" max="1034" width="4.109375" style="5" customWidth="1"/>
    <col min="1035" max="1035" width="9.33203125" style="5" customWidth="1"/>
    <col min="1036" max="1037" width="9.109375" style="5" customWidth="1"/>
    <col min="1038" max="1039" width="9.33203125" style="5" customWidth="1"/>
    <col min="1040" max="1040" width="7.109375" style="5" customWidth="1"/>
    <col min="1041" max="1041" width="2.6640625" style="5" customWidth="1"/>
    <col min="1042" max="1042" width="3" style="5" customWidth="1"/>
    <col min="1043" max="1043" width="6.88671875" style="5" customWidth="1"/>
    <col min="1044" max="1273" width="9.109375" style="5" customWidth="1"/>
    <col min="1274" max="1274" width="0.5546875" style="5" customWidth="1"/>
    <col min="1275" max="1275" width="0.33203125" style="5" customWidth="1"/>
    <col min="1276" max="1276" width="0.6640625" style="5" customWidth="1"/>
    <col min="1277" max="1278" width="1.88671875" style="5" customWidth="1"/>
    <col min="1279" max="1279" width="2.5546875" style="5" customWidth="1"/>
    <col min="1280" max="1280" width="3.33203125" style="5" customWidth="1"/>
    <col min="1281" max="1281" width="2.5546875" style="5" customWidth="1"/>
    <col min="1282" max="1282" width="31.5546875" style="5" customWidth="1"/>
    <col min="1283" max="1283" width="8" style="5" customWidth="1"/>
    <col min="1284" max="1284" width="1.88671875" style="5" customWidth="1"/>
    <col min="1285" max="1285" width="4" style="5" customWidth="1"/>
    <col min="1286" max="1286" width="5.88671875" style="5" customWidth="1"/>
    <col min="1287" max="1288" width="9.109375" style="5" customWidth="1"/>
    <col min="1289" max="1289" width="5.5546875" style="5" customWidth="1"/>
    <col min="1290" max="1290" width="4.109375" style="5" customWidth="1"/>
    <col min="1291" max="1291" width="9.33203125" style="5" customWidth="1"/>
    <col min="1292" max="1293" width="9.109375" style="5" customWidth="1"/>
    <col min="1294" max="1295" width="9.33203125" style="5" customWidth="1"/>
    <col min="1296" max="1296" width="7.109375" style="5" customWidth="1"/>
    <col min="1297" max="1297" width="2.6640625" style="5" customWidth="1"/>
    <col min="1298" max="1298" width="3" style="5" customWidth="1"/>
    <col min="1299" max="1299" width="6.88671875" style="5" customWidth="1"/>
    <col min="1300" max="1529" width="9.109375" style="5" customWidth="1"/>
    <col min="1530" max="1530" width="0.5546875" style="5" customWidth="1"/>
    <col min="1531" max="1531" width="0.33203125" style="5" customWidth="1"/>
    <col min="1532" max="1532" width="0.6640625" style="5" customWidth="1"/>
    <col min="1533" max="1534" width="1.88671875" style="5" customWidth="1"/>
    <col min="1535" max="1535" width="2.5546875" style="5" customWidth="1"/>
    <col min="1536" max="1536" width="3.33203125" style="5" customWidth="1"/>
    <col min="1537" max="1537" width="2.5546875" style="5" customWidth="1"/>
    <col min="1538" max="1538" width="31.5546875" style="5" customWidth="1"/>
    <col min="1539" max="1539" width="8" style="5" customWidth="1"/>
    <col min="1540" max="1540" width="1.88671875" style="5" customWidth="1"/>
    <col min="1541" max="1541" width="4" style="5" customWidth="1"/>
    <col min="1542" max="1542" width="5.88671875" style="5" customWidth="1"/>
    <col min="1543" max="1544" width="9.109375" style="5" customWidth="1"/>
    <col min="1545" max="1545" width="5.5546875" style="5" customWidth="1"/>
    <col min="1546" max="1546" width="4.109375" style="5" customWidth="1"/>
    <col min="1547" max="1547" width="9.33203125" style="5" customWidth="1"/>
    <col min="1548" max="1549" width="9.109375" style="5" customWidth="1"/>
    <col min="1550" max="1551" width="9.33203125" style="5" customWidth="1"/>
    <col min="1552" max="1552" width="7.109375" style="5" customWidth="1"/>
    <col min="1553" max="1553" width="2.6640625" style="5" customWidth="1"/>
    <col min="1554" max="1554" width="3" style="5" customWidth="1"/>
    <col min="1555" max="1555" width="6.88671875" style="5" customWidth="1"/>
    <col min="1556" max="1785" width="9.109375" style="5" customWidth="1"/>
    <col min="1786" max="1786" width="0.5546875" style="5" customWidth="1"/>
    <col min="1787" max="1787" width="0.33203125" style="5" customWidth="1"/>
    <col min="1788" max="1788" width="0.6640625" style="5" customWidth="1"/>
    <col min="1789" max="1790" width="1.88671875" style="5" customWidth="1"/>
    <col min="1791" max="1791" width="2.5546875" style="5" customWidth="1"/>
    <col min="1792" max="1792" width="3.33203125" style="5" customWidth="1"/>
    <col min="1793" max="1793" width="2.5546875" style="5" customWidth="1"/>
    <col min="1794" max="1794" width="31.5546875" style="5" customWidth="1"/>
    <col min="1795" max="1795" width="8" style="5" customWidth="1"/>
    <col min="1796" max="1796" width="1.88671875" style="5" customWidth="1"/>
    <col min="1797" max="1797" width="4" style="5" customWidth="1"/>
    <col min="1798" max="1798" width="5.88671875" style="5" customWidth="1"/>
    <col min="1799" max="1800" width="9.109375" style="5" customWidth="1"/>
    <col min="1801" max="1801" width="5.5546875" style="5" customWidth="1"/>
    <col min="1802" max="1802" width="4.109375" style="5" customWidth="1"/>
    <col min="1803" max="1803" width="9.33203125" style="5" customWidth="1"/>
    <col min="1804" max="1805" width="9.109375" style="5" customWidth="1"/>
    <col min="1806" max="1807" width="9.33203125" style="5" customWidth="1"/>
    <col min="1808" max="1808" width="7.109375" style="5" customWidth="1"/>
    <col min="1809" max="1809" width="2.6640625" style="5" customWidth="1"/>
    <col min="1810" max="1810" width="3" style="5" customWidth="1"/>
    <col min="1811" max="1811" width="6.88671875" style="5" customWidth="1"/>
    <col min="1812" max="2041" width="9.109375" style="5" customWidth="1"/>
    <col min="2042" max="2042" width="0.5546875" style="5" customWidth="1"/>
    <col min="2043" max="2043" width="0.33203125" style="5" customWidth="1"/>
    <col min="2044" max="2044" width="0.6640625" style="5" customWidth="1"/>
    <col min="2045" max="2046" width="1.88671875" style="5" customWidth="1"/>
    <col min="2047" max="2047" width="2.5546875" style="5" customWidth="1"/>
    <col min="2048" max="2048" width="3.33203125" style="5" customWidth="1"/>
    <col min="2049" max="2049" width="2.5546875" style="5" customWidth="1"/>
    <col min="2050" max="2050" width="31.5546875" style="5" customWidth="1"/>
    <col min="2051" max="2051" width="8" style="5" customWidth="1"/>
    <col min="2052" max="2052" width="1.88671875" style="5" customWidth="1"/>
    <col min="2053" max="2053" width="4" style="5" customWidth="1"/>
    <col min="2054" max="2054" width="5.88671875" style="5" customWidth="1"/>
    <col min="2055" max="2056" width="9.109375" style="5" customWidth="1"/>
    <col min="2057" max="2057" width="5.5546875" style="5" customWidth="1"/>
    <col min="2058" max="2058" width="4.109375" style="5" customWidth="1"/>
    <col min="2059" max="2059" width="9.33203125" style="5" customWidth="1"/>
    <col min="2060" max="2061" width="9.109375" style="5" customWidth="1"/>
    <col min="2062" max="2063" width="9.33203125" style="5" customWidth="1"/>
    <col min="2064" max="2064" width="7.109375" style="5" customWidth="1"/>
    <col min="2065" max="2065" width="2.6640625" style="5" customWidth="1"/>
    <col min="2066" max="2066" width="3" style="5" customWidth="1"/>
    <col min="2067" max="2067" width="6.88671875" style="5" customWidth="1"/>
    <col min="2068" max="2297" width="9.109375" style="5" customWidth="1"/>
    <col min="2298" max="2298" width="0.5546875" style="5" customWidth="1"/>
    <col min="2299" max="2299" width="0.33203125" style="5" customWidth="1"/>
    <col min="2300" max="2300" width="0.6640625" style="5" customWidth="1"/>
    <col min="2301" max="2302" width="1.88671875" style="5" customWidth="1"/>
    <col min="2303" max="2303" width="2.5546875" style="5" customWidth="1"/>
    <col min="2304" max="2304" width="3.33203125" style="5" customWidth="1"/>
    <col min="2305" max="2305" width="2.5546875" style="5" customWidth="1"/>
    <col min="2306" max="2306" width="31.5546875" style="5" customWidth="1"/>
    <col min="2307" max="2307" width="8" style="5" customWidth="1"/>
    <col min="2308" max="2308" width="1.88671875" style="5" customWidth="1"/>
    <col min="2309" max="2309" width="4" style="5" customWidth="1"/>
    <col min="2310" max="2310" width="5.88671875" style="5" customWidth="1"/>
    <col min="2311" max="2312" width="9.109375" style="5" customWidth="1"/>
    <col min="2313" max="2313" width="5.5546875" style="5" customWidth="1"/>
    <col min="2314" max="2314" width="4.109375" style="5" customWidth="1"/>
    <col min="2315" max="2315" width="9.33203125" style="5" customWidth="1"/>
    <col min="2316" max="2317" width="9.109375" style="5" customWidth="1"/>
    <col min="2318" max="2319" width="9.33203125" style="5" customWidth="1"/>
    <col min="2320" max="2320" width="7.109375" style="5" customWidth="1"/>
    <col min="2321" max="2321" width="2.6640625" style="5" customWidth="1"/>
    <col min="2322" max="2322" width="3" style="5" customWidth="1"/>
    <col min="2323" max="2323" width="6.88671875" style="5" customWidth="1"/>
    <col min="2324" max="2553" width="9.109375" style="5" customWidth="1"/>
    <col min="2554" max="2554" width="0.5546875" style="5" customWidth="1"/>
    <col min="2555" max="2555" width="0.33203125" style="5" customWidth="1"/>
    <col min="2556" max="2556" width="0.6640625" style="5" customWidth="1"/>
    <col min="2557" max="2558" width="1.88671875" style="5" customWidth="1"/>
    <col min="2559" max="2559" width="2.5546875" style="5" customWidth="1"/>
    <col min="2560" max="2560" width="3.33203125" style="5" customWidth="1"/>
    <col min="2561" max="2561" width="2.5546875" style="5" customWidth="1"/>
    <col min="2562" max="2562" width="31.5546875" style="5" customWidth="1"/>
    <col min="2563" max="2563" width="8" style="5" customWidth="1"/>
    <col min="2564" max="2564" width="1.88671875" style="5" customWidth="1"/>
    <col min="2565" max="2565" width="4" style="5" customWidth="1"/>
    <col min="2566" max="2566" width="5.88671875" style="5" customWidth="1"/>
    <col min="2567" max="2568" width="9.109375" style="5" customWidth="1"/>
    <col min="2569" max="2569" width="5.5546875" style="5" customWidth="1"/>
    <col min="2570" max="2570" width="4.109375" style="5" customWidth="1"/>
    <col min="2571" max="2571" width="9.33203125" style="5" customWidth="1"/>
    <col min="2572" max="2573" width="9.109375" style="5" customWidth="1"/>
    <col min="2574" max="2575" width="9.33203125" style="5" customWidth="1"/>
    <col min="2576" max="2576" width="7.109375" style="5" customWidth="1"/>
    <col min="2577" max="2577" width="2.6640625" style="5" customWidth="1"/>
    <col min="2578" max="2578" width="3" style="5" customWidth="1"/>
    <col min="2579" max="2579" width="6.88671875" style="5" customWidth="1"/>
    <col min="2580" max="2809" width="9.109375" style="5" customWidth="1"/>
    <col min="2810" max="2810" width="0.5546875" style="5" customWidth="1"/>
    <col min="2811" max="2811" width="0.33203125" style="5" customWidth="1"/>
    <col min="2812" max="2812" width="0.6640625" style="5" customWidth="1"/>
    <col min="2813" max="2814" width="1.88671875" style="5" customWidth="1"/>
    <col min="2815" max="2815" width="2.5546875" style="5" customWidth="1"/>
    <col min="2816" max="2816" width="3.33203125" style="5" customWidth="1"/>
    <col min="2817" max="2817" width="2.5546875" style="5" customWidth="1"/>
    <col min="2818" max="2818" width="31.5546875" style="5" customWidth="1"/>
    <col min="2819" max="2819" width="8" style="5" customWidth="1"/>
    <col min="2820" max="2820" width="1.88671875" style="5" customWidth="1"/>
    <col min="2821" max="2821" width="4" style="5" customWidth="1"/>
    <col min="2822" max="2822" width="5.88671875" style="5" customWidth="1"/>
    <col min="2823" max="2824" width="9.109375" style="5" customWidth="1"/>
    <col min="2825" max="2825" width="5.5546875" style="5" customWidth="1"/>
    <col min="2826" max="2826" width="4.109375" style="5" customWidth="1"/>
    <col min="2827" max="2827" width="9.33203125" style="5" customWidth="1"/>
    <col min="2828" max="2829" width="9.109375" style="5" customWidth="1"/>
    <col min="2830" max="2831" width="9.33203125" style="5" customWidth="1"/>
    <col min="2832" max="2832" width="7.109375" style="5" customWidth="1"/>
    <col min="2833" max="2833" width="2.6640625" style="5" customWidth="1"/>
    <col min="2834" max="2834" width="3" style="5" customWidth="1"/>
    <col min="2835" max="2835" width="6.88671875" style="5" customWidth="1"/>
    <col min="2836" max="3065" width="9.109375" style="5" customWidth="1"/>
    <col min="3066" max="3066" width="0.5546875" style="5" customWidth="1"/>
    <col min="3067" max="3067" width="0.33203125" style="5" customWidth="1"/>
    <col min="3068" max="3068" width="0.6640625" style="5" customWidth="1"/>
    <col min="3069" max="3070" width="1.88671875" style="5" customWidth="1"/>
    <col min="3071" max="3071" width="2.5546875" style="5" customWidth="1"/>
    <col min="3072" max="3072" width="3.33203125" style="5" customWidth="1"/>
    <col min="3073" max="3073" width="2.5546875" style="5" customWidth="1"/>
    <col min="3074" max="3074" width="31.5546875" style="5" customWidth="1"/>
    <col min="3075" max="3075" width="8" style="5" customWidth="1"/>
    <col min="3076" max="3076" width="1.88671875" style="5" customWidth="1"/>
    <col min="3077" max="3077" width="4" style="5" customWidth="1"/>
    <col min="3078" max="3078" width="5.88671875" style="5" customWidth="1"/>
    <col min="3079" max="3080" width="9.109375" style="5" customWidth="1"/>
    <col min="3081" max="3081" width="5.5546875" style="5" customWidth="1"/>
    <col min="3082" max="3082" width="4.109375" style="5" customWidth="1"/>
    <col min="3083" max="3083" width="9.33203125" style="5" customWidth="1"/>
    <col min="3084" max="3085" width="9.109375" style="5" customWidth="1"/>
    <col min="3086" max="3087" width="9.33203125" style="5" customWidth="1"/>
    <col min="3088" max="3088" width="7.109375" style="5" customWidth="1"/>
    <col min="3089" max="3089" width="2.6640625" style="5" customWidth="1"/>
    <col min="3090" max="3090" width="3" style="5" customWidth="1"/>
    <col min="3091" max="3091" width="6.88671875" style="5" customWidth="1"/>
    <col min="3092" max="3321" width="9.109375" style="5" customWidth="1"/>
    <col min="3322" max="3322" width="0.5546875" style="5" customWidth="1"/>
    <col min="3323" max="3323" width="0.33203125" style="5" customWidth="1"/>
    <col min="3324" max="3324" width="0.6640625" style="5" customWidth="1"/>
    <col min="3325" max="3326" width="1.88671875" style="5" customWidth="1"/>
    <col min="3327" max="3327" width="2.5546875" style="5" customWidth="1"/>
    <col min="3328" max="3328" width="3.33203125" style="5" customWidth="1"/>
    <col min="3329" max="3329" width="2.5546875" style="5" customWidth="1"/>
    <col min="3330" max="3330" width="31.5546875" style="5" customWidth="1"/>
    <col min="3331" max="3331" width="8" style="5" customWidth="1"/>
    <col min="3332" max="3332" width="1.88671875" style="5" customWidth="1"/>
    <col min="3333" max="3333" width="4" style="5" customWidth="1"/>
    <col min="3334" max="3334" width="5.88671875" style="5" customWidth="1"/>
    <col min="3335" max="3336" width="9.109375" style="5" customWidth="1"/>
    <col min="3337" max="3337" width="5.5546875" style="5" customWidth="1"/>
    <col min="3338" max="3338" width="4.109375" style="5" customWidth="1"/>
    <col min="3339" max="3339" width="9.33203125" style="5" customWidth="1"/>
    <col min="3340" max="3341" width="9.109375" style="5" customWidth="1"/>
    <col min="3342" max="3343" width="9.33203125" style="5" customWidth="1"/>
    <col min="3344" max="3344" width="7.109375" style="5" customWidth="1"/>
    <col min="3345" max="3345" width="2.6640625" style="5" customWidth="1"/>
    <col min="3346" max="3346" width="3" style="5" customWidth="1"/>
    <col min="3347" max="3347" width="6.88671875" style="5" customWidth="1"/>
    <col min="3348" max="3577" width="9.109375" style="5" customWidth="1"/>
    <col min="3578" max="3578" width="0.5546875" style="5" customWidth="1"/>
    <col min="3579" max="3579" width="0.33203125" style="5" customWidth="1"/>
    <col min="3580" max="3580" width="0.6640625" style="5" customWidth="1"/>
    <col min="3581" max="3582" width="1.88671875" style="5" customWidth="1"/>
    <col min="3583" max="3583" width="2.5546875" style="5" customWidth="1"/>
    <col min="3584" max="3584" width="3.33203125" style="5" customWidth="1"/>
    <col min="3585" max="3585" width="2.5546875" style="5" customWidth="1"/>
    <col min="3586" max="3586" width="31.5546875" style="5" customWidth="1"/>
    <col min="3587" max="3587" width="8" style="5" customWidth="1"/>
    <col min="3588" max="3588" width="1.88671875" style="5" customWidth="1"/>
    <col min="3589" max="3589" width="4" style="5" customWidth="1"/>
    <col min="3590" max="3590" width="5.88671875" style="5" customWidth="1"/>
    <col min="3591" max="3592" width="9.109375" style="5" customWidth="1"/>
    <col min="3593" max="3593" width="5.5546875" style="5" customWidth="1"/>
    <col min="3594" max="3594" width="4.109375" style="5" customWidth="1"/>
    <col min="3595" max="3595" width="9.33203125" style="5" customWidth="1"/>
    <col min="3596" max="3597" width="9.109375" style="5" customWidth="1"/>
    <col min="3598" max="3599" width="9.33203125" style="5" customWidth="1"/>
    <col min="3600" max="3600" width="7.109375" style="5" customWidth="1"/>
    <col min="3601" max="3601" width="2.6640625" style="5" customWidth="1"/>
    <col min="3602" max="3602" width="3" style="5" customWidth="1"/>
    <col min="3603" max="3603" width="6.88671875" style="5" customWidth="1"/>
    <col min="3604" max="3833" width="9.109375" style="5" customWidth="1"/>
    <col min="3834" max="3834" width="0.5546875" style="5" customWidth="1"/>
    <col min="3835" max="3835" width="0.33203125" style="5" customWidth="1"/>
    <col min="3836" max="3836" width="0.6640625" style="5" customWidth="1"/>
    <col min="3837" max="3838" width="1.88671875" style="5" customWidth="1"/>
    <col min="3839" max="3839" width="2.5546875" style="5" customWidth="1"/>
    <col min="3840" max="3840" width="3.33203125" style="5" customWidth="1"/>
    <col min="3841" max="3841" width="2.5546875" style="5" customWidth="1"/>
    <col min="3842" max="3842" width="31.5546875" style="5" customWidth="1"/>
    <col min="3843" max="3843" width="8" style="5" customWidth="1"/>
    <col min="3844" max="3844" width="1.88671875" style="5" customWidth="1"/>
    <col min="3845" max="3845" width="4" style="5" customWidth="1"/>
    <col min="3846" max="3846" width="5.88671875" style="5" customWidth="1"/>
    <col min="3847" max="3848" width="9.109375" style="5" customWidth="1"/>
    <col min="3849" max="3849" width="5.5546875" style="5" customWidth="1"/>
    <col min="3850" max="3850" width="4.109375" style="5" customWidth="1"/>
    <col min="3851" max="3851" width="9.33203125" style="5" customWidth="1"/>
    <col min="3852" max="3853" width="9.109375" style="5" customWidth="1"/>
    <col min="3854" max="3855" width="9.33203125" style="5" customWidth="1"/>
    <col min="3856" max="3856" width="7.109375" style="5" customWidth="1"/>
    <col min="3857" max="3857" width="2.6640625" style="5" customWidth="1"/>
    <col min="3858" max="3858" width="3" style="5" customWidth="1"/>
    <col min="3859" max="3859" width="6.88671875" style="5" customWidth="1"/>
    <col min="3860" max="4089" width="9.109375" style="5" customWidth="1"/>
    <col min="4090" max="4090" width="0.5546875" style="5" customWidth="1"/>
    <col min="4091" max="4091" width="0.33203125" style="5" customWidth="1"/>
    <col min="4092" max="4092" width="0.6640625" style="5" customWidth="1"/>
    <col min="4093" max="4094" width="1.88671875" style="5" customWidth="1"/>
    <col min="4095" max="4095" width="2.5546875" style="5" customWidth="1"/>
    <col min="4096" max="4096" width="3.33203125" style="5" customWidth="1"/>
    <col min="4097" max="4097" width="2.5546875" style="5" customWidth="1"/>
    <col min="4098" max="4098" width="31.5546875" style="5" customWidth="1"/>
    <col min="4099" max="4099" width="8" style="5" customWidth="1"/>
    <col min="4100" max="4100" width="1.88671875" style="5" customWidth="1"/>
    <col min="4101" max="4101" width="4" style="5" customWidth="1"/>
    <col min="4102" max="4102" width="5.88671875" style="5" customWidth="1"/>
    <col min="4103" max="4104" width="9.109375" style="5" customWidth="1"/>
    <col min="4105" max="4105" width="5.5546875" style="5" customWidth="1"/>
    <col min="4106" max="4106" width="4.109375" style="5" customWidth="1"/>
    <col min="4107" max="4107" width="9.33203125" style="5" customWidth="1"/>
    <col min="4108" max="4109" width="9.109375" style="5" customWidth="1"/>
    <col min="4110" max="4111" width="9.33203125" style="5" customWidth="1"/>
    <col min="4112" max="4112" width="7.109375" style="5" customWidth="1"/>
    <col min="4113" max="4113" width="2.6640625" style="5" customWidth="1"/>
    <col min="4114" max="4114" width="3" style="5" customWidth="1"/>
    <col min="4115" max="4115" width="6.88671875" style="5" customWidth="1"/>
    <col min="4116" max="4345" width="9.109375" style="5" customWidth="1"/>
    <col min="4346" max="4346" width="0.5546875" style="5" customWidth="1"/>
    <col min="4347" max="4347" width="0.33203125" style="5" customWidth="1"/>
    <col min="4348" max="4348" width="0.6640625" style="5" customWidth="1"/>
    <col min="4349" max="4350" width="1.88671875" style="5" customWidth="1"/>
    <col min="4351" max="4351" width="2.5546875" style="5" customWidth="1"/>
    <col min="4352" max="4352" width="3.33203125" style="5" customWidth="1"/>
    <col min="4353" max="4353" width="2.5546875" style="5" customWidth="1"/>
    <col min="4354" max="4354" width="31.5546875" style="5" customWidth="1"/>
    <col min="4355" max="4355" width="8" style="5" customWidth="1"/>
    <col min="4356" max="4356" width="1.88671875" style="5" customWidth="1"/>
    <col min="4357" max="4357" width="4" style="5" customWidth="1"/>
    <col min="4358" max="4358" width="5.88671875" style="5" customWidth="1"/>
    <col min="4359" max="4360" width="9.109375" style="5" customWidth="1"/>
    <col min="4361" max="4361" width="5.5546875" style="5" customWidth="1"/>
    <col min="4362" max="4362" width="4.109375" style="5" customWidth="1"/>
    <col min="4363" max="4363" width="9.33203125" style="5" customWidth="1"/>
    <col min="4364" max="4365" width="9.109375" style="5" customWidth="1"/>
    <col min="4366" max="4367" width="9.33203125" style="5" customWidth="1"/>
    <col min="4368" max="4368" width="7.109375" style="5" customWidth="1"/>
    <col min="4369" max="4369" width="2.6640625" style="5" customWidth="1"/>
    <col min="4370" max="4370" width="3" style="5" customWidth="1"/>
    <col min="4371" max="4371" width="6.88671875" style="5" customWidth="1"/>
    <col min="4372" max="4601" width="9.109375" style="5" customWidth="1"/>
    <col min="4602" max="4602" width="0.5546875" style="5" customWidth="1"/>
    <col min="4603" max="4603" width="0.33203125" style="5" customWidth="1"/>
    <col min="4604" max="4604" width="0.6640625" style="5" customWidth="1"/>
    <col min="4605" max="4606" width="1.88671875" style="5" customWidth="1"/>
    <col min="4607" max="4607" width="2.5546875" style="5" customWidth="1"/>
    <col min="4608" max="4608" width="3.33203125" style="5" customWidth="1"/>
    <col min="4609" max="4609" width="2.5546875" style="5" customWidth="1"/>
    <col min="4610" max="4610" width="31.5546875" style="5" customWidth="1"/>
    <col min="4611" max="4611" width="8" style="5" customWidth="1"/>
    <col min="4612" max="4612" width="1.88671875" style="5" customWidth="1"/>
    <col min="4613" max="4613" width="4" style="5" customWidth="1"/>
    <col min="4614" max="4614" width="5.88671875" style="5" customWidth="1"/>
    <col min="4615" max="4616" width="9.109375" style="5" customWidth="1"/>
    <col min="4617" max="4617" width="5.5546875" style="5" customWidth="1"/>
    <col min="4618" max="4618" width="4.109375" style="5" customWidth="1"/>
    <col min="4619" max="4619" width="9.33203125" style="5" customWidth="1"/>
    <col min="4620" max="4621" width="9.109375" style="5" customWidth="1"/>
    <col min="4622" max="4623" width="9.33203125" style="5" customWidth="1"/>
    <col min="4624" max="4624" width="7.109375" style="5" customWidth="1"/>
    <col min="4625" max="4625" width="2.6640625" style="5" customWidth="1"/>
    <col min="4626" max="4626" width="3" style="5" customWidth="1"/>
    <col min="4627" max="4627" width="6.88671875" style="5" customWidth="1"/>
    <col min="4628" max="4857" width="9.109375" style="5" customWidth="1"/>
    <col min="4858" max="4858" width="0.5546875" style="5" customWidth="1"/>
    <col min="4859" max="4859" width="0.33203125" style="5" customWidth="1"/>
    <col min="4860" max="4860" width="0.6640625" style="5" customWidth="1"/>
    <col min="4861" max="4862" width="1.88671875" style="5" customWidth="1"/>
    <col min="4863" max="4863" width="2.5546875" style="5" customWidth="1"/>
    <col min="4864" max="4864" width="3.33203125" style="5" customWidth="1"/>
    <col min="4865" max="4865" width="2.5546875" style="5" customWidth="1"/>
    <col min="4866" max="4866" width="31.5546875" style="5" customWidth="1"/>
    <col min="4867" max="4867" width="8" style="5" customWidth="1"/>
    <col min="4868" max="4868" width="1.88671875" style="5" customWidth="1"/>
    <col min="4869" max="4869" width="4" style="5" customWidth="1"/>
    <col min="4870" max="4870" width="5.88671875" style="5" customWidth="1"/>
    <col min="4871" max="4872" width="9.109375" style="5" customWidth="1"/>
    <col min="4873" max="4873" width="5.5546875" style="5" customWidth="1"/>
    <col min="4874" max="4874" width="4.109375" style="5" customWidth="1"/>
    <col min="4875" max="4875" width="9.33203125" style="5" customWidth="1"/>
    <col min="4876" max="4877" width="9.109375" style="5" customWidth="1"/>
    <col min="4878" max="4879" width="9.33203125" style="5" customWidth="1"/>
    <col min="4880" max="4880" width="7.109375" style="5" customWidth="1"/>
    <col min="4881" max="4881" width="2.6640625" style="5" customWidth="1"/>
    <col min="4882" max="4882" width="3" style="5" customWidth="1"/>
    <col min="4883" max="4883" width="6.88671875" style="5" customWidth="1"/>
    <col min="4884" max="5113" width="9.109375" style="5" customWidth="1"/>
    <col min="5114" max="5114" width="0.5546875" style="5" customWidth="1"/>
    <col min="5115" max="5115" width="0.33203125" style="5" customWidth="1"/>
    <col min="5116" max="5116" width="0.6640625" style="5" customWidth="1"/>
    <col min="5117" max="5118" width="1.88671875" style="5" customWidth="1"/>
    <col min="5119" max="5119" width="2.5546875" style="5" customWidth="1"/>
    <col min="5120" max="5120" width="3.33203125" style="5" customWidth="1"/>
    <col min="5121" max="5121" width="2.5546875" style="5" customWidth="1"/>
    <col min="5122" max="5122" width="31.5546875" style="5" customWidth="1"/>
    <col min="5123" max="5123" width="8" style="5" customWidth="1"/>
    <col min="5124" max="5124" width="1.88671875" style="5" customWidth="1"/>
    <col min="5125" max="5125" width="4" style="5" customWidth="1"/>
    <col min="5126" max="5126" width="5.88671875" style="5" customWidth="1"/>
    <col min="5127" max="5128" width="9.109375" style="5" customWidth="1"/>
    <col min="5129" max="5129" width="5.5546875" style="5" customWidth="1"/>
    <col min="5130" max="5130" width="4.109375" style="5" customWidth="1"/>
    <col min="5131" max="5131" width="9.33203125" style="5" customWidth="1"/>
    <col min="5132" max="5133" width="9.109375" style="5" customWidth="1"/>
    <col min="5134" max="5135" width="9.33203125" style="5" customWidth="1"/>
    <col min="5136" max="5136" width="7.109375" style="5" customWidth="1"/>
    <col min="5137" max="5137" width="2.6640625" style="5" customWidth="1"/>
    <col min="5138" max="5138" width="3" style="5" customWidth="1"/>
    <col min="5139" max="5139" width="6.88671875" style="5" customWidth="1"/>
    <col min="5140" max="5369" width="9.109375" style="5" customWidth="1"/>
    <col min="5370" max="5370" width="0.5546875" style="5" customWidth="1"/>
    <col min="5371" max="5371" width="0.33203125" style="5" customWidth="1"/>
    <col min="5372" max="5372" width="0.6640625" style="5" customWidth="1"/>
    <col min="5373" max="5374" width="1.88671875" style="5" customWidth="1"/>
    <col min="5375" max="5375" width="2.5546875" style="5" customWidth="1"/>
    <col min="5376" max="5376" width="3.33203125" style="5" customWidth="1"/>
    <col min="5377" max="5377" width="2.5546875" style="5" customWidth="1"/>
    <col min="5378" max="5378" width="31.5546875" style="5" customWidth="1"/>
    <col min="5379" max="5379" width="8" style="5" customWidth="1"/>
    <col min="5380" max="5380" width="1.88671875" style="5" customWidth="1"/>
    <col min="5381" max="5381" width="4" style="5" customWidth="1"/>
    <col min="5382" max="5382" width="5.88671875" style="5" customWidth="1"/>
    <col min="5383" max="5384" width="9.109375" style="5" customWidth="1"/>
    <col min="5385" max="5385" width="5.5546875" style="5" customWidth="1"/>
    <col min="5386" max="5386" width="4.109375" style="5" customWidth="1"/>
    <col min="5387" max="5387" width="9.33203125" style="5" customWidth="1"/>
    <col min="5388" max="5389" width="9.109375" style="5" customWidth="1"/>
    <col min="5390" max="5391" width="9.33203125" style="5" customWidth="1"/>
    <col min="5392" max="5392" width="7.109375" style="5" customWidth="1"/>
    <col min="5393" max="5393" width="2.6640625" style="5" customWidth="1"/>
    <col min="5394" max="5394" width="3" style="5" customWidth="1"/>
    <col min="5395" max="5395" width="6.88671875" style="5" customWidth="1"/>
    <col min="5396" max="5625" width="9.109375" style="5" customWidth="1"/>
    <col min="5626" max="5626" width="0.5546875" style="5" customWidth="1"/>
    <col min="5627" max="5627" width="0.33203125" style="5" customWidth="1"/>
    <col min="5628" max="5628" width="0.6640625" style="5" customWidth="1"/>
    <col min="5629" max="5630" width="1.88671875" style="5" customWidth="1"/>
    <col min="5631" max="5631" width="2.5546875" style="5" customWidth="1"/>
    <col min="5632" max="5632" width="3.33203125" style="5" customWidth="1"/>
    <col min="5633" max="5633" width="2.5546875" style="5" customWidth="1"/>
    <col min="5634" max="5634" width="31.5546875" style="5" customWidth="1"/>
    <col min="5635" max="5635" width="8" style="5" customWidth="1"/>
    <col min="5636" max="5636" width="1.88671875" style="5" customWidth="1"/>
    <col min="5637" max="5637" width="4" style="5" customWidth="1"/>
    <col min="5638" max="5638" width="5.88671875" style="5" customWidth="1"/>
    <col min="5639" max="5640" width="9.109375" style="5" customWidth="1"/>
    <col min="5641" max="5641" width="5.5546875" style="5" customWidth="1"/>
    <col min="5642" max="5642" width="4.109375" style="5" customWidth="1"/>
    <col min="5643" max="5643" width="9.33203125" style="5" customWidth="1"/>
    <col min="5644" max="5645" width="9.109375" style="5" customWidth="1"/>
    <col min="5646" max="5647" width="9.33203125" style="5" customWidth="1"/>
    <col min="5648" max="5648" width="7.109375" style="5" customWidth="1"/>
    <col min="5649" max="5649" width="2.6640625" style="5" customWidth="1"/>
    <col min="5650" max="5650" width="3" style="5" customWidth="1"/>
    <col min="5651" max="5651" width="6.88671875" style="5" customWidth="1"/>
    <col min="5652" max="5881" width="9.109375" style="5" customWidth="1"/>
    <col min="5882" max="5882" width="0.5546875" style="5" customWidth="1"/>
    <col min="5883" max="5883" width="0.33203125" style="5" customWidth="1"/>
    <col min="5884" max="5884" width="0.6640625" style="5" customWidth="1"/>
    <col min="5885" max="5886" width="1.88671875" style="5" customWidth="1"/>
    <col min="5887" max="5887" width="2.5546875" style="5" customWidth="1"/>
    <col min="5888" max="5888" width="3.33203125" style="5" customWidth="1"/>
    <col min="5889" max="5889" width="2.5546875" style="5" customWidth="1"/>
    <col min="5890" max="5890" width="31.5546875" style="5" customWidth="1"/>
    <col min="5891" max="5891" width="8" style="5" customWidth="1"/>
    <col min="5892" max="5892" width="1.88671875" style="5" customWidth="1"/>
    <col min="5893" max="5893" width="4" style="5" customWidth="1"/>
    <col min="5894" max="5894" width="5.88671875" style="5" customWidth="1"/>
    <col min="5895" max="5896" width="9.109375" style="5" customWidth="1"/>
    <col min="5897" max="5897" width="5.5546875" style="5" customWidth="1"/>
    <col min="5898" max="5898" width="4.109375" style="5" customWidth="1"/>
    <col min="5899" max="5899" width="9.33203125" style="5" customWidth="1"/>
    <col min="5900" max="5901" width="9.109375" style="5" customWidth="1"/>
    <col min="5902" max="5903" width="9.33203125" style="5" customWidth="1"/>
    <col min="5904" max="5904" width="7.109375" style="5" customWidth="1"/>
    <col min="5905" max="5905" width="2.6640625" style="5" customWidth="1"/>
    <col min="5906" max="5906" width="3" style="5" customWidth="1"/>
    <col min="5907" max="5907" width="6.88671875" style="5" customWidth="1"/>
    <col min="5908" max="6137" width="9.109375" style="5" customWidth="1"/>
    <col min="6138" max="6138" width="0.5546875" style="5" customWidth="1"/>
    <col min="6139" max="6139" width="0.33203125" style="5" customWidth="1"/>
    <col min="6140" max="6140" width="0.6640625" style="5" customWidth="1"/>
    <col min="6141" max="6142" width="1.88671875" style="5" customWidth="1"/>
    <col min="6143" max="6143" width="2.5546875" style="5" customWidth="1"/>
    <col min="6144" max="6144" width="3.33203125" style="5" customWidth="1"/>
    <col min="6145" max="6145" width="2.5546875" style="5" customWidth="1"/>
    <col min="6146" max="6146" width="31.5546875" style="5" customWidth="1"/>
    <col min="6147" max="6147" width="8" style="5" customWidth="1"/>
    <col min="6148" max="6148" width="1.88671875" style="5" customWidth="1"/>
    <col min="6149" max="6149" width="4" style="5" customWidth="1"/>
    <col min="6150" max="6150" width="5.88671875" style="5" customWidth="1"/>
    <col min="6151" max="6152" width="9.109375" style="5" customWidth="1"/>
    <col min="6153" max="6153" width="5.5546875" style="5" customWidth="1"/>
    <col min="6154" max="6154" width="4.109375" style="5" customWidth="1"/>
    <col min="6155" max="6155" width="9.33203125" style="5" customWidth="1"/>
    <col min="6156" max="6157" width="9.109375" style="5" customWidth="1"/>
    <col min="6158" max="6159" width="9.33203125" style="5" customWidth="1"/>
    <col min="6160" max="6160" width="7.109375" style="5" customWidth="1"/>
    <col min="6161" max="6161" width="2.6640625" style="5" customWidth="1"/>
    <col min="6162" max="6162" width="3" style="5" customWidth="1"/>
    <col min="6163" max="6163" width="6.88671875" style="5" customWidth="1"/>
    <col min="6164" max="6393" width="9.109375" style="5" customWidth="1"/>
    <col min="6394" max="6394" width="0.5546875" style="5" customWidth="1"/>
    <col min="6395" max="6395" width="0.33203125" style="5" customWidth="1"/>
    <col min="6396" max="6396" width="0.6640625" style="5" customWidth="1"/>
    <col min="6397" max="6398" width="1.88671875" style="5" customWidth="1"/>
    <col min="6399" max="6399" width="2.5546875" style="5" customWidth="1"/>
    <col min="6400" max="6400" width="3.33203125" style="5" customWidth="1"/>
    <col min="6401" max="6401" width="2.5546875" style="5" customWidth="1"/>
    <col min="6402" max="6402" width="31.5546875" style="5" customWidth="1"/>
    <col min="6403" max="6403" width="8" style="5" customWidth="1"/>
    <col min="6404" max="6404" width="1.88671875" style="5" customWidth="1"/>
    <col min="6405" max="6405" width="4" style="5" customWidth="1"/>
    <col min="6406" max="6406" width="5.88671875" style="5" customWidth="1"/>
    <col min="6407" max="6408" width="9.109375" style="5" customWidth="1"/>
    <col min="6409" max="6409" width="5.5546875" style="5" customWidth="1"/>
    <col min="6410" max="6410" width="4.109375" style="5" customWidth="1"/>
    <col min="6411" max="6411" width="9.33203125" style="5" customWidth="1"/>
    <col min="6412" max="6413" width="9.109375" style="5" customWidth="1"/>
    <col min="6414" max="6415" width="9.33203125" style="5" customWidth="1"/>
    <col min="6416" max="6416" width="7.109375" style="5" customWidth="1"/>
    <col min="6417" max="6417" width="2.6640625" style="5" customWidth="1"/>
    <col min="6418" max="6418" width="3" style="5" customWidth="1"/>
    <col min="6419" max="6419" width="6.88671875" style="5" customWidth="1"/>
    <col min="6420" max="6649" width="9.109375" style="5" customWidth="1"/>
    <col min="6650" max="6650" width="0.5546875" style="5" customWidth="1"/>
    <col min="6651" max="6651" width="0.33203125" style="5" customWidth="1"/>
    <col min="6652" max="6652" width="0.6640625" style="5" customWidth="1"/>
    <col min="6653" max="6654" width="1.88671875" style="5" customWidth="1"/>
    <col min="6655" max="6655" width="2.5546875" style="5" customWidth="1"/>
    <col min="6656" max="6656" width="3.33203125" style="5" customWidth="1"/>
    <col min="6657" max="6657" width="2.5546875" style="5" customWidth="1"/>
    <col min="6658" max="6658" width="31.5546875" style="5" customWidth="1"/>
    <col min="6659" max="6659" width="8" style="5" customWidth="1"/>
    <col min="6660" max="6660" width="1.88671875" style="5" customWidth="1"/>
    <col min="6661" max="6661" width="4" style="5" customWidth="1"/>
    <col min="6662" max="6662" width="5.88671875" style="5" customWidth="1"/>
    <col min="6663" max="6664" width="9.109375" style="5" customWidth="1"/>
    <col min="6665" max="6665" width="5.5546875" style="5" customWidth="1"/>
    <col min="6666" max="6666" width="4.109375" style="5" customWidth="1"/>
    <col min="6667" max="6667" width="9.33203125" style="5" customWidth="1"/>
    <col min="6668" max="6669" width="9.109375" style="5" customWidth="1"/>
    <col min="6670" max="6671" width="9.33203125" style="5" customWidth="1"/>
    <col min="6672" max="6672" width="7.109375" style="5" customWidth="1"/>
    <col min="6673" max="6673" width="2.6640625" style="5" customWidth="1"/>
    <col min="6674" max="6674" width="3" style="5" customWidth="1"/>
    <col min="6675" max="6675" width="6.88671875" style="5" customWidth="1"/>
    <col min="6676" max="6905" width="9.109375" style="5" customWidth="1"/>
    <col min="6906" max="6906" width="0.5546875" style="5" customWidth="1"/>
    <col min="6907" max="6907" width="0.33203125" style="5" customWidth="1"/>
    <col min="6908" max="6908" width="0.6640625" style="5" customWidth="1"/>
    <col min="6909" max="6910" width="1.88671875" style="5" customWidth="1"/>
    <col min="6911" max="6911" width="2.5546875" style="5" customWidth="1"/>
    <col min="6912" max="6912" width="3.33203125" style="5" customWidth="1"/>
    <col min="6913" max="6913" width="2.5546875" style="5" customWidth="1"/>
    <col min="6914" max="6914" width="31.5546875" style="5" customWidth="1"/>
    <col min="6915" max="6915" width="8" style="5" customWidth="1"/>
    <col min="6916" max="6916" width="1.88671875" style="5" customWidth="1"/>
    <col min="6917" max="6917" width="4" style="5" customWidth="1"/>
    <col min="6918" max="6918" width="5.88671875" style="5" customWidth="1"/>
    <col min="6919" max="6920" width="9.109375" style="5" customWidth="1"/>
    <col min="6921" max="6921" width="5.5546875" style="5" customWidth="1"/>
    <col min="6922" max="6922" width="4.109375" style="5" customWidth="1"/>
    <col min="6923" max="6923" width="9.33203125" style="5" customWidth="1"/>
    <col min="6924" max="6925" width="9.109375" style="5" customWidth="1"/>
    <col min="6926" max="6927" width="9.33203125" style="5" customWidth="1"/>
    <col min="6928" max="6928" width="7.109375" style="5" customWidth="1"/>
    <col min="6929" max="6929" width="2.6640625" style="5" customWidth="1"/>
    <col min="6930" max="6930" width="3" style="5" customWidth="1"/>
    <col min="6931" max="6931" width="6.88671875" style="5" customWidth="1"/>
    <col min="6932" max="7161" width="9.109375" style="5" customWidth="1"/>
    <col min="7162" max="7162" width="0.5546875" style="5" customWidth="1"/>
    <col min="7163" max="7163" width="0.33203125" style="5" customWidth="1"/>
    <col min="7164" max="7164" width="0.6640625" style="5" customWidth="1"/>
    <col min="7165" max="7166" width="1.88671875" style="5" customWidth="1"/>
    <col min="7167" max="7167" width="2.5546875" style="5" customWidth="1"/>
    <col min="7168" max="7168" width="3.33203125" style="5" customWidth="1"/>
    <col min="7169" max="7169" width="2.5546875" style="5" customWidth="1"/>
    <col min="7170" max="7170" width="31.5546875" style="5" customWidth="1"/>
    <col min="7171" max="7171" width="8" style="5" customWidth="1"/>
    <col min="7172" max="7172" width="1.88671875" style="5" customWidth="1"/>
    <col min="7173" max="7173" width="4" style="5" customWidth="1"/>
    <col min="7174" max="7174" width="5.88671875" style="5" customWidth="1"/>
    <col min="7175" max="7176" width="9.109375" style="5" customWidth="1"/>
    <col min="7177" max="7177" width="5.5546875" style="5" customWidth="1"/>
    <col min="7178" max="7178" width="4.109375" style="5" customWidth="1"/>
    <col min="7179" max="7179" width="9.33203125" style="5" customWidth="1"/>
    <col min="7180" max="7181" width="9.109375" style="5" customWidth="1"/>
    <col min="7182" max="7183" width="9.33203125" style="5" customWidth="1"/>
    <col min="7184" max="7184" width="7.109375" style="5" customWidth="1"/>
    <col min="7185" max="7185" width="2.6640625" style="5" customWidth="1"/>
    <col min="7186" max="7186" width="3" style="5" customWidth="1"/>
    <col min="7187" max="7187" width="6.88671875" style="5" customWidth="1"/>
    <col min="7188" max="7417" width="9.109375" style="5" customWidth="1"/>
    <col min="7418" max="7418" width="0.5546875" style="5" customWidth="1"/>
    <col min="7419" max="7419" width="0.33203125" style="5" customWidth="1"/>
    <col min="7420" max="7420" width="0.6640625" style="5" customWidth="1"/>
    <col min="7421" max="7422" width="1.88671875" style="5" customWidth="1"/>
    <col min="7423" max="7423" width="2.5546875" style="5" customWidth="1"/>
    <col min="7424" max="7424" width="3.33203125" style="5" customWidth="1"/>
    <col min="7425" max="7425" width="2.5546875" style="5" customWidth="1"/>
    <col min="7426" max="7426" width="31.5546875" style="5" customWidth="1"/>
    <col min="7427" max="7427" width="8" style="5" customWidth="1"/>
    <col min="7428" max="7428" width="1.88671875" style="5" customWidth="1"/>
    <col min="7429" max="7429" width="4" style="5" customWidth="1"/>
    <col min="7430" max="7430" width="5.88671875" style="5" customWidth="1"/>
    <col min="7431" max="7432" width="9.109375" style="5" customWidth="1"/>
    <col min="7433" max="7433" width="5.5546875" style="5" customWidth="1"/>
    <col min="7434" max="7434" width="4.109375" style="5" customWidth="1"/>
    <col min="7435" max="7435" width="9.33203125" style="5" customWidth="1"/>
    <col min="7436" max="7437" width="9.109375" style="5" customWidth="1"/>
    <col min="7438" max="7439" width="9.33203125" style="5" customWidth="1"/>
    <col min="7440" max="7440" width="7.109375" style="5" customWidth="1"/>
    <col min="7441" max="7441" width="2.6640625" style="5" customWidth="1"/>
    <col min="7442" max="7442" width="3" style="5" customWidth="1"/>
    <col min="7443" max="7443" width="6.88671875" style="5" customWidth="1"/>
    <col min="7444" max="7673" width="9.109375" style="5" customWidth="1"/>
    <col min="7674" max="7674" width="0.5546875" style="5" customWidth="1"/>
    <col min="7675" max="7675" width="0.33203125" style="5" customWidth="1"/>
    <col min="7676" max="7676" width="0.6640625" style="5" customWidth="1"/>
    <col min="7677" max="7678" width="1.88671875" style="5" customWidth="1"/>
    <col min="7679" max="7679" width="2.5546875" style="5" customWidth="1"/>
    <col min="7680" max="7680" width="3.33203125" style="5" customWidth="1"/>
    <col min="7681" max="7681" width="2.5546875" style="5" customWidth="1"/>
    <col min="7682" max="7682" width="31.5546875" style="5" customWidth="1"/>
    <col min="7683" max="7683" width="8" style="5" customWidth="1"/>
    <col min="7684" max="7684" width="1.88671875" style="5" customWidth="1"/>
    <col min="7685" max="7685" width="4" style="5" customWidth="1"/>
    <col min="7686" max="7686" width="5.88671875" style="5" customWidth="1"/>
    <col min="7687" max="7688" width="9.109375" style="5" customWidth="1"/>
    <col min="7689" max="7689" width="5.5546875" style="5" customWidth="1"/>
    <col min="7690" max="7690" width="4.109375" style="5" customWidth="1"/>
    <col min="7691" max="7691" width="9.33203125" style="5" customWidth="1"/>
    <col min="7692" max="7693" width="9.109375" style="5" customWidth="1"/>
    <col min="7694" max="7695" width="9.33203125" style="5" customWidth="1"/>
    <col min="7696" max="7696" width="7.109375" style="5" customWidth="1"/>
    <col min="7697" max="7697" width="2.6640625" style="5" customWidth="1"/>
    <col min="7698" max="7698" width="3" style="5" customWidth="1"/>
    <col min="7699" max="7699" width="6.88671875" style="5" customWidth="1"/>
    <col min="7700" max="7929" width="9.109375" style="5" customWidth="1"/>
    <col min="7930" max="7930" width="0.5546875" style="5" customWidth="1"/>
    <col min="7931" max="7931" width="0.33203125" style="5" customWidth="1"/>
    <col min="7932" max="7932" width="0.6640625" style="5" customWidth="1"/>
    <col min="7933" max="7934" width="1.88671875" style="5" customWidth="1"/>
    <col min="7935" max="7935" width="2.5546875" style="5" customWidth="1"/>
    <col min="7936" max="7936" width="3.33203125" style="5" customWidth="1"/>
    <col min="7937" max="7937" width="2.5546875" style="5" customWidth="1"/>
    <col min="7938" max="7938" width="31.5546875" style="5" customWidth="1"/>
    <col min="7939" max="7939" width="8" style="5" customWidth="1"/>
    <col min="7940" max="7940" width="1.88671875" style="5" customWidth="1"/>
    <col min="7941" max="7941" width="4" style="5" customWidth="1"/>
    <col min="7942" max="7942" width="5.88671875" style="5" customWidth="1"/>
    <col min="7943" max="7944" width="9.109375" style="5" customWidth="1"/>
    <col min="7945" max="7945" width="5.5546875" style="5" customWidth="1"/>
    <col min="7946" max="7946" width="4.109375" style="5" customWidth="1"/>
    <col min="7947" max="7947" width="9.33203125" style="5" customWidth="1"/>
    <col min="7948" max="7949" width="9.109375" style="5" customWidth="1"/>
    <col min="7950" max="7951" width="9.33203125" style="5" customWidth="1"/>
    <col min="7952" max="7952" width="7.109375" style="5" customWidth="1"/>
    <col min="7953" max="7953" width="2.6640625" style="5" customWidth="1"/>
    <col min="7954" max="7954" width="3" style="5" customWidth="1"/>
    <col min="7955" max="7955" width="6.88671875" style="5" customWidth="1"/>
    <col min="7956" max="8185" width="9.109375" style="5" customWidth="1"/>
    <col min="8186" max="8186" width="0.5546875" style="5" customWidth="1"/>
    <col min="8187" max="8187" width="0.33203125" style="5" customWidth="1"/>
    <col min="8188" max="8188" width="0.6640625" style="5" customWidth="1"/>
    <col min="8189" max="8190" width="1.88671875" style="5" customWidth="1"/>
    <col min="8191" max="8191" width="2.5546875" style="5" customWidth="1"/>
    <col min="8192" max="8192" width="3.33203125" style="5" customWidth="1"/>
    <col min="8193" max="8193" width="2.5546875" style="5" customWidth="1"/>
    <col min="8194" max="8194" width="31.5546875" style="5" customWidth="1"/>
    <col min="8195" max="8195" width="8" style="5" customWidth="1"/>
    <col min="8196" max="8196" width="1.88671875" style="5" customWidth="1"/>
    <col min="8197" max="8197" width="4" style="5" customWidth="1"/>
    <col min="8198" max="8198" width="5.88671875" style="5" customWidth="1"/>
    <col min="8199" max="8200" width="9.109375" style="5" customWidth="1"/>
    <col min="8201" max="8201" width="5.5546875" style="5" customWidth="1"/>
    <col min="8202" max="8202" width="4.109375" style="5" customWidth="1"/>
    <col min="8203" max="8203" width="9.33203125" style="5" customWidth="1"/>
    <col min="8204" max="8205" width="9.109375" style="5" customWidth="1"/>
    <col min="8206" max="8207" width="9.33203125" style="5" customWidth="1"/>
    <col min="8208" max="8208" width="7.109375" style="5" customWidth="1"/>
    <col min="8209" max="8209" width="2.6640625" style="5" customWidth="1"/>
    <col min="8210" max="8210" width="3" style="5" customWidth="1"/>
    <col min="8211" max="8211" width="6.88671875" style="5" customWidth="1"/>
    <col min="8212" max="8441" width="9.109375" style="5" customWidth="1"/>
    <col min="8442" max="8442" width="0.5546875" style="5" customWidth="1"/>
    <col min="8443" max="8443" width="0.33203125" style="5" customWidth="1"/>
    <col min="8444" max="8444" width="0.6640625" style="5" customWidth="1"/>
    <col min="8445" max="8446" width="1.88671875" style="5" customWidth="1"/>
    <col min="8447" max="8447" width="2.5546875" style="5" customWidth="1"/>
    <col min="8448" max="8448" width="3.33203125" style="5" customWidth="1"/>
    <col min="8449" max="8449" width="2.5546875" style="5" customWidth="1"/>
    <col min="8450" max="8450" width="31.5546875" style="5" customWidth="1"/>
    <col min="8451" max="8451" width="8" style="5" customWidth="1"/>
    <col min="8452" max="8452" width="1.88671875" style="5" customWidth="1"/>
    <col min="8453" max="8453" width="4" style="5" customWidth="1"/>
    <col min="8454" max="8454" width="5.88671875" style="5" customWidth="1"/>
    <col min="8455" max="8456" width="9.109375" style="5" customWidth="1"/>
    <col min="8457" max="8457" width="5.5546875" style="5" customWidth="1"/>
    <col min="8458" max="8458" width="4.109375" style="5" customWidth="1"/>
    <col min="8459" max="8459" width="9.33203125" style="5" customWidth="1"/>
    <col min="8460" max="8461" width="9.109375" style="5" customWidth="1"/>
    <col min="8462" max="8463" width="9.33203125" style="5" customWidth="1"/>
    <col min="8464" max="8464" width="7.109375" style="5" customWidth="1"/>
    <col min="8465" max="8465" width="2.6640625" style="5" customWidth="1"/>
    <col min="8466" max="8466" width="3" style="5" customWidth="1"/>
    <col min="8467" max="8467" width="6.88671875" style="5" customWidth="1"/>
    <col min="8468" max="8697" width="9.109375" style="5" customWidth="1"/>
    <col min="8698" max="8698" width="0.5546875" style="5" customWidth="1"/>
    <col min="8699" max="8699" width="0.33203125" style="5" customWidth="1"/>
    <col min="8700" max="8700" width="0.6640625" style="5" customWidth="1"/>
    <col min="8701" max="8702" width="1.88671875" style="5" customWidth="1"/>
    <col min="8703" max="8703" width="2.5546875" style="5" customWidth="1"/>
    <col min="8704" max="8704" width="3.33203125" style="5" customWidth="1"/>
    <col min="8705" max="8705" width="2.5546875" style="5" customWidth="1"/>
    <col min="8706" max="8706" width="31.5546875" style="5" customWidth="1"/>
    <col min="8707" max="8707" width="8" style="5" customWidth="1"/>
    <col min="8708" max="8708" width="1.88671875" style="5" customWidth="1"/>
    <col min="8709" max="8709" width="4" style="5" customWidth="1"/>
    <col min="8710" max="8710" width="5.88671875" style="5" customWidth="1"/>
    <col min="8711" max="8712" width="9.109375" style="5" customWidth="1"/>
    <col min="8713" max="8713" width="5.5546875" style="5" customWidth="1"/>
    <col min="8714" max="8714" width="4.109375" style="5" customWidth="1"/>
    <col min="8715" max="8715" width="9.33203125" style="5" customWidth="1"/>
    <col min="8716" max="8717" width="9.109375" style="5" customWidth="1"/>
    <col min="8718" max="8719" width="9.33203125" style="5" customWidth="1"/>
    <col min="8720" max="8720" width="7.109375" style="5" customWidth="1"/>
    <col min="8721" max="8721" width="2.6640625" style="5" customWidth="1"/>
    <col min="8722" max="8722" width="3" style="5" customWidth="1"/>
    <col min="8723" max="8723" width="6.88671875" style="5" customWidth="1"/>
    <col min="8724" max="8953" width="9.109375" style="5" customWidth="1"/>
    <col min="8954" max="8954" width="0.5546875" style="5" customWidth="1"/>
    <col min="8955" max="8955" width="0.33203125" style="5" customWidth="1"/>
    <col min="8956" max="8956" width="0.6640625" style="5" customWidth="1"/>
    <col min="8957" max="8958" width="1.88671875" style="5" customWidth="1"/>
    <col min="8959" max="8959" width="2.5546875" style="5" customWidth="1"/>
    <col min="8960" max="8960" width="3.33203125" style="5" customWidth="1"/>
    <col min="8961" max="8961" width="2.5546875" style="5" customWidth="1"/>
    <col min="8962" max="8962" width="31.5546875" style="5" customWidth="1"/>
    <col min="8963" max="8963" width="8" style="5" customWidth="1"/>
    <col min="8964" max="8964" width="1.88671875" style="5" customWidth="1"/>
    <col min="8965" max="8965" width="4" style="5" customWidth="1"/>
    <col min="8966" max="8966" width="5.88671875" style="5" customWidth="1"/>
    <col min="8967" max="8968" width="9.109375" style="5" customWidth="1"/>
    <col min="8969" max="8969" width="5.5546875" style="5" customWidth="1"/>
    <col min="8970" max="8970" width="4.109375" style="5" customWidth="1"/>
    <col min="8971" max="8971" width="9.33203125" style="5" customWidth="1"/>
    <col min="8972" max="8973" width="9.109375" style="5" customWidth="1"/>
    <col min="8974" max="8975" width="9.33203125" style="5" customWidth="1"/>
    <col min="8976" max="8976" width="7.109375" style="5" customWidth="1"/>
    <col min="8977" max="8977" width="2.6640625" style="5" customWidth="1"/>
    <col min="8978" max="8978" width="3" style="5" customWidth="1"/>
    <col min="8979" max="8979" width="6.88671875" style="5" customWidth="1"/>
    <col min="8980" max="9209" width="9.109375" style="5" customWidth="1"/>
    <col min="9210" max="9210" width="0.5546875" style="5" customWidth="1"/>
    <col min="9211" max="9211" width="0.33203125" style="5" customWidth="1"/>
    <col min="9212" max="9212" width="0.6640625" style="5" customWidth="1"/>
    <col min="9213" max="9214" width="1.88671875" style="5" customWidth="1"/>
    <col min="9215" max="9215" width="2.5546875" style="5" customWidth="1"/>
    <col min="9216" max="9216" width="3.33203125" style="5" customWidth="1"/>
    <col min="9217" max="9217" width="2.5546875" style="5" customWidth="1"/>
    <col min="9218" max="9218" width="31.5546875" style="5" customWidth="1"/>
    <col min="9219" max="9219" width="8" style="5" customWidth="1"/>
    <col min="9220" max="9220" width="1.88671875" style="5" customWidth="1"/>
    <col min="9221" max="9221" width="4" style="5" customWidth="1"/>
    <col min="9222" max="9222" width="5.88671875" style="5" customWidth="1"/>
    <col min="9223" max="9224" width="9.109375" style="5" customWidth="1"/>
    <col min="9225" max="9225" width="5.5546875" style="5" customWidth="1"/>
    <col min="9226" max="9226" width="4.109375" style="5" customWidth="1"/>
    <col min="9227" max="9227" width="9.33203125" style="5" customWidth="1"/>
    <col min="9228" max="9229" width="9.109375" style="5" customWidth="1"/>
    <col min="9230" max="9231" width="9.33203125" style="5" customWidth="1"/>
    <col min="9232" max="9232" width="7.109375" style="5" customWidth="1"/>
    <col min="9233" max="9233" width="2.6640625" style="5" customWidth="1"/>
    <col min="9234" max="9234" width="3" style="5" customWidth="1"/>
    <col min="9235" max="9235" width="6.88671875" style="5" customWidth="1"/>
    <col min="9236" max="9465" width="9.109375" style="5" customWidth="1"/>
    <col min="9466" max="9466" width="0.5546875" style="5" customWidth="1"/>
    <col min="9467" max="9467" width="0.33203125" style="5" customWidth="1"/>
    <col min="9468" max="9468" width="0.6640625" style="5" customWidth="1"/>
    <col min="9469" max="9470" width="1.88671875" style="5" customWidth="1"/>
    <col min="9471" max="9471" width="2.5546875" style="5" customWidth="1"/>
    <col min="9472" max="9472" width="3.33203125" style="5" customWidth="1"/>
    <col min="9473" max="9473" width="2.5546875" style="5" customWidth="1"/>
    <col min="9474" max="9474" width="31.5546875" style="5" customWidth="1"/>
    <col min="9475" max="9475" width="8" style="5" customWidth="1"/>
    <col min="9476" max="9476" width="1.88671875" style="5" customWidth="1"/>
    <col min="9477" max="9477" width="4" style="5" customWidth="1"/>
    <col min="9478" max="9478" width="5.88671875" style="5" customWidth="1"/>
    <col min="9479" max="9480" width="9.109375" style="5" customWidth="1"/>
    <col min="9481" max="9481" width="5.5546875" style="5" customWidth="1"/>
    <col min="9482" max="9482" width="4.109375" style="5" customWidth="1"/>
    <col min="9483" max="9483" width="9.33203125" style="5" customWidth="1"/>
    <col min="9484" max="9485" width="9.109375" style="5" customWidth="1"/>
    <col min="9486" max="9487" width="9.33203125" style="5" customWidth="1"/>
    <col min="9488" max="9488" width="7.109375" style="5" customWidth="1"/>
    <col min="9489" max="9489" width="2.6640625" style="5" customWidth="1"/>
    <col min="9490" max="9490" width="3" style="5" customWidth="1"/>
    <col min="9491" max="9491" width="6.88671875" style="5" customWidth="1"/>
    <col min="9492" max="9721" width="9.109375" style="5" customWidth="1"/>
    <col min="9722" max="9722" width="0.5546875" style="5" customWidth="1"/>
    <col min="9723" max="9723" width="0.33203125" style="5" customWidth="1"/>
    <col min="9724" max="9724" width="0.6640625" style="5" customWidth="1"/>
    <col min="9725" max="9726" width="1.88671875" style="5" customWidth="1"/>
    <col min="9727" max="9727" width="2.5546875" style="5" customWidth="1"/>
    <col min="9728" max="9728" width="3.33203125" style="5" customWidth="1"/>
    <col min="9729" max="9729" width="2.5546875" style="5" customWidth="1"/>
    <col min="9730" max="9730" width="31.5546875" style="5" customWidth="1"/>
    <col min="9731" max="9731" width="8" style="5" customWidth="1"/>
    <col min="9732" max="9732" width="1.88671875" style="5" customWidth="1"/>
    <col min="9733" max="9733" width="4" style="5" customWidth="1"/>
    <col min="9734" max="9734" width="5.88671875" style="5" customWidth="1"/>
    <col min="9735" max="9736" width="9.109375" style="5" customWidth="1"/>
    <col min="9737" max="9737" width="5.5546875" style="5" customWidth="1"/>
    <col min="9738" max="9738" width="4.109375" style="5" customWidth="1"/>
    <col min="9739" max="9739" width="9.33203125" style="5" customWidth="1"/>
    <col min="9740" max="9741" width="9.109375" style="5" customWidth="1"/>
    <col min="9742" max="9743" width="9.33203125" style="5" customWidth="1"/>
    <col min="9744" max="9744" width="7.109375" style="5" customWidth="1"/>
    <col min="9745" max="9745" width="2.6640625" style="5" customWidth="1"/>
    <col min="9746" max="9746" width="3" style="5" customWidth="1"/>
    <col min="9747" max="9747" width="6.88671875" style="5" customWidth="1"/>
    <col min="9748" max="9977" width="9.109375" style="5" customWidth="1"/>
    <col min="9978" max="9978" width="0.5546875" style="5" customWidth="1"/>
    <col min="9979" max="9979" width="0.33203125" style="5" customWidth="1"/>
    <col min="9980" max="9980" width="0.6640625" style="5" customWidth="1"/>
    <col min="9981" max="9982" width="1.88671875" style="5" customWidth="1"/>
    <col min="9983" max="9983" width="2.5546875" style="5" customWidth="1"/>
    <col min="9984" max="9984" width="3.33203125" style="5" customWidth="1"/>
    <col min="9985" max="9985" width="2.5546875" style="5" customWidth="1"/>
    <col min="9986" max="9986" width="31.5546875" style="5" customWidth="1"/>
    <col min="9987" max="9987" width="8" style="5" customWidth="1"/>
    <col min="9988" max="9988" width="1.88671875" style="5" customWidth="1"/>
    <col min="9989" max="9989" width="4" style="5" customWidth="1"/>
    <col min="9990" max="9990" width="5.88671875" style="5" customWidth="1"/>
    <col min="9991" max="9992" width="9.109375" style="5" customWidth="1"/>
    <col min="9993" max="9993" width="5.5546875" style="5" customWidth="1"/>
    <col min="9994" max="9994" width="4.109375" style="5" customWidth="1"/>
    <col min="9995" max="9995" width="9.33203125" style="5" customWidth="1"/>
    <col min="9996" max="9997" width="9.109375" style="5" customWidth="1"/>
    <col min="9998" max="9999" width="9.33203125" style="5" customWidth="1"/>
    <col min="10000" max="10000" width="7.109375" style="5" customWidth="1"/>
    <col min="10001" max="10001" width="2.6640625" style="5" customWidth="1"/>
    <col min="10002" max="10002" width="3" style="5" customWidth="1"/>
    <col min="10003" max="10003" width="6.88671875" style="5" customWidth="1"/>
    <col min="10004" max="10233" width="9.109375" style="5" customWidth="1"/>
    <col min="10234" max="10234" width="0.5546875" style="5" customWidth="1"/>
    <col min="10235" max="10235" width="0.33203125" style="5" customWidth="1"/>
    <col min="10236" max="10236" width="0.6640625" style="5" customWidth="1"/>
    <col min="10237" max="10238" width="1.88671875" style="5" customWidth="1"/>
    <col min="10239" max="10239" width="2.5546875" style="5" customWidth="1"/>
    <col min="10240" max="10240" width="3.33203125" style="5" customWidth="1"/>
    <col min="10241" max="10241" width="2.5546875" style="5" customWidth="1"/>
    <col min="10242" max="10242" width="31.5546875" style="5" customWidth="1"/>
    <col min="10243" max="10243" width="8" style="5" customWidth="1"/>
    <col min="10244" max="10244" width="1.88671875" style="5" customWidth="1"/>
    <col min="10245" max="10245" width="4" style="5" customWidth="1"/>
    <col min="10246" max="10246" width="5.88671875" style="5" customWidth="1"/>
    <col min="10247" max="10248" width="9.109375" style="5" customWidth="1"/>
    <col min="10249" max="10249" width="5.5546875" style="5" customWidth="1"/>
    <col min="10250" max="10250" width="4.109375" style="5" customWidth="1"/>
    <col min="10251" max="10251" width="9.33203125" style="5" customWidth="1"/>
    <col min="10252" max="10253" width="9.109375" style="5" customWidth="1"/>
    <col min="10254" max="10255" width="9.33203125" style="5" customWidth="1"/>
    <col min="10256" max="10256" width="7.109375" style="5" customWidth="1"/>
    <col min="10257" max="10257" width="2.6640625" style="5" customWidth="1"/>
    <col min="10258" max="10258" width="3" style="5" customWidth="1"/>
    <col min="10259" max="10259" width="6.88671875" style="5" customWidth="1"/>
    <col min="10260" max="10489" width="9.109375" style="5" customWidth="1"/>
    <col min="10490" max="10490" width="0.5546875" style="5" customWidth="1"/>
    <col min="10491" max="10491" width="0.33203125" style="5" customWidth="1"/>
    <col min="10492" max="10492" width="0.6640625" style="5" customWidth="1"/>
    <col min="10493" max="10494" width="1.88671875" style="5" customWidth="1"/>
    <col min="10495" max="10495" width="2.5546875" style="5" customWidth="1"/>
    <col min="10496" max="10496" width="3.33203125" style="5" customWidth="1"/>
    <col min="10497" max="10497" width="2.5546875" style="5" customWidth="1"/>
    <col min="10498" max="10498" width="31.5546875" style="5" customWidth="1"/>
    <col min="10499" max="10499" width="8" style="5" customWidth="1"/>
    <col min="10500" max="10500" width="1.88671875" style="5" customWidth="1"/>
    <col min="10501" max="10501" width="4" style="5" customWidth="1"/>
    <col min="10502" max="10502" width="5.88671875" style="5" customWidth="1"/>
    <col min="10503" max="10504" width="9.109375" style="5" customWidth="1"/>
    <col min="10505" max="10505" width="5.5546875" style="5" customWidth="1"/>
    <col min="10506" max="10506" width="4.109375" style="5" customWidth="1"/>
    <col min="10507" max="10507" width="9.33203125" style="5" customWidth="1"/>
    <col min="10508" max="10509" width="9.109375" style="5" customWidth="1"/>
    <col min="10510" max="10511" width="9.33203125" style="5" customWidth="1"/>
    <col min="10512" max="10512" width="7.109375" style="5" customWidth="1"/>
    <col min="10513" max="10513" width="2.6640625" style="5" customWidth="1"/>
    <col min="10514" max="10514" width="3" style="5" customWidth="1"/>
    <col min="10515" max="10515" width="6.88671875" style="5" customWidth="1"/>
    <col min="10516" max="10745" width="9.109375" style="5" customWidth="1"/>
    <col min="10746" max="10746" width="0.5546875" style="5" customWidth="1"/>
    <col min="10747" max="10747" width="0.33203125" style="5" customWidth="1"/>
    <col min="10748" max="10748" width="0.6640625" style="5" customWidth="1"/>
    <col min="10749" max="10750" width="1.88671875" style="5" customWidth="1"/>
    <col min="10751" max="10751" width="2.5546875" style="5" customWidth="1"/>
    <col min="10752" max="10752" width="3.33203125" style="5" customWidth="1"/>
    <col min="10753" max="10753" width="2.5546875" style="5" customWidth="1"/>
    <col min="10754" max="10754" width="31.5546875" style="5" customWidth="1"/>
    <col min="10755" max="10755" width="8" style="5" customWidth="1"/>
    <col min="10756" max="10756" width="1.88671875" style="5" customWidth="1"/>
    <col min="10757" max="10757" width="4" style="5" customWidth="1"/>
    <col min="10758" max="10758" width="5.88671875" style="5" customWidth="1"/>
    <col min="10759" max="10760" width="9.109375" style="5" customWidth="1"/>
    <col min="10761" max="10761" width="5.5546875" style="5" customWidth="1"/>
    <col min="10762" max="10762" width="4.109375" style="5" customWidth="1"/>
    <col min="10763" max="10763" width="9.33203125" style="5" customWidth="1"/>
    <col min="10764" max="10765" width="9.109375" style="5" customWidth="1"/>
    <col min="10766" max="10767" width="9.33203125" style="5" customWidth="1"/>
    <col min="10768" max="10768" width="7.109375" style="5" customWidth="1"/>
    <col min="10769" max="10769" width="2.6640625" style="5" customWidth="1"/>
    <col min="10770" max="10770" width="3" style="5" customWidth="1"/>
    <col min="10771" max="10771" width="6.88671875" style="5" customWidth="1"/>
    <col min="10772" max="11001" width="9.109375" style="5" customWidth="1"/>
    <col min="11002" max="11002" width="0.5546875" style="5" customWidth="1"/>
    <col min="11003" max="11003" width="0.33203125" style="5" customWidth="1"/>
    <col min="11004" max="11004" width="0.6640625" style="5" customWidth="1"/>
    <col min="11005" max="11006" width="1.88671875" style="5" customWidth="1"/>
    <col min="11007" max="11007" width="2.5546875" style="5" customWidth="1"/>
    <col min="11008" max="11008" width="3.33203125" style="5" customWidth="1"/>
    <col min="11009" max="11009" width="2.5546875" style="5" customWidth="1"/>
    <col min="11010" max="11010" width="31.5546875" style="5" customWidth="1"/>
    <col min="11011" max="11011" width="8" style="5" customWidth="1"/>
    <col min="11012" max="11012" width="1.88671875" style="5" customWidth="1"/>
    <col min="11013" max="11013" width="4" style="5" customWidth="1"/>
    <col min="11014" max="11014" width="5.88671875" style="5" customWidth="1"/>
    <col min="11015" max="11016" width="9.109375" style="5" customWidth="1"/>
    <col min="11017" max="11017" width="5.5546875" style="5" customWidth="1"/>
    <col min="11018" max="11018" width="4.109375" style="5" customWidth="1"/>
    <col min="11019" max="11019" width="9.33203125" style="5" customWidth="1"/>
    <col min="11020" max="11021" width="9.109375" style="5" customWidth="1"/>
    <col min="11022" max="11023" width="9.33203125" style="5" customWidth="1"/>
    <col min="11024" max="11024" width="7.109375" style="5" customWidth="1"/>
    <col min="11025" max="11025" width="2.6640625" style="5" customWidth="1"/>
    <col min="11026" max="11026" width="3" style="5" customWidth="1"/>
    <col min="11027" max="11027" width="6.88671875" style="5" customWidth="1"/>
    <col min="11028" max="11257" width="9.109375" style="5" customWidth="1"/>
    <col min="11258" max="11258" width="0.5546875" style="5" customWidth="1"/>
    <col min="11259" max="11259" width="0.33203125" style="5" customWidth="1"/>
    <col min="11260" max="11260" width="0.6640625" style="5" customWidth="1"/>
    <col min="11261" max="11262" width="1.88671875" style="5" customWidth="1"/>
    <col min="11263" max="11263" width="2.5546875" style="5" customWidth="1"/>
    <col min="11264" max="11264" width="3.33203125" style="5" customWidth="1"/>
    <col min="11265" max="11265" width="2.5546875" style="5" customWidth="1"/>
    <col min="11266" max="11266" width="31.5546875" style="5" customWidth="1"/>
    <col min="11267" max="11267" width="8" style="5" customWidth="1"/>
    <col min="11268" max="11268" width="1.88671875" style="5" customWidth="1"/>
    <col min="11269" max="11269" width="4" style="5" customWidth="1"/>
    <col min="11270" max="11270" width="5.88671875" style="5" customWidth="1"/>
    <col min="11271" max="11272" width="9.109375" style="5" customWidth="1"/>
    <col min="11273" max="11273" width="5.5546875" style="5" customWidth="1"/>
    <col min="11274" max="11274" width="4.109375" style="5" customWidth="1"/>
    <col min="11275" max="11275" width="9.33203125" style="5" customWidth="1"/>
    <col min="11276" max="11277" width="9.109375" style="5" customWidth="1"/>
    <col min="11278" max="11279" width="9.33203125" style="5" customWidth="1"/>
    <col min="11280" max="11280" width="7.109375" style="5" customWidth="1"/>
    <col min="11281" max="11281" width="2.6640625" style="5" customWidth="1"/>
    <col min="11282" max="11282" width="3" style="5" customWidth="1"/>
    <col min="11283" max="11283" width="6.88671875" style="5" customWidth="1"/>
    <col min="11284" max="11513" width="9.109375" style="5" customWidth="1"/>
    <col min="11514" max="11514" width="0.5546875" style="5" customWidth="1"/>
    <col min="11515" max="11515" width="0.33203125" style="5" customWidth="1"/>
    <col min="11516" max="11516" width="0.6640625" style="5" customWidth="1"/>
    <col min="11517" max="11518" width="1.88671875" style="5" customWidth="1"/>
    <col min="11519" max="11519" width="2.5546875" style="5" customWidth="1"/>
    <col min="11520" max="11520" width="3.33203125" style="5" customWidth="1"/>
    <col min="11521" max="11521" width="2.5546875" style="5" customWidth="1"/>
    <col min="11522" max="11522" width="31.5546875" style="5" customWidth="1"/>
    <col min="11523" max="11523" width="8" style="5" customWidth="1"/>
    <col min="11524" max="11524" width="1.88671875" style="5" customWidth="1"/>
    <col min="11525" max="11525" width="4" style="5" customWidth="1"/>
    <col min="11526" max="11526" width="5.88671875" style="5" customWidth="1"/>
    <col min="11527" max="11528" width="9.109375" style="5" customWidth="1"/>
    <col min="11529" max="11529" width="5.5546875" style="5" customWidth="1"/>
    <col min="11530" max="11530" width="4.109375" style="5" customWidth="1"/>
    <col min="11531" max="11531" width="9.33203125" style="5" customWidth="1"/>
    <col min="11532" max="11533" width="9.109375" style="5" customWidth="1"/>
    <col min="11534" max="11535" width="9.33203125" style="5" customWidth="1"/>
    <col min="11536" max="11536" width="7.109375" style="5" customWidth="1"/>
    <col min="11537" max="11537" width="2.6640625" style="5" customWidth="1"/>
    <col min="11538" max="11538" width="3" style="5" customWidth="1"/>
    <col min="11539" max="11539" width="6.88671875" style="5" customWidth="1"/>
    <col min="11540" max="11769" width="9.109375" style="5" customWidth="1"/>
    <col min="11770" max="11770" width="0.5546875" style="5" customWidth="1"/>
    <col min="11771" max="11771" width="0.33203125" style="5" customWidth="1"/>
    <col min="11772" max="11772" width="0.6640625" style="5" customWidth="1"/>
    <col min="11773" max="11774" width="1.88671875" style="5" customWidth="1"/>
    <col min="11775" max="11775" width="2.5546875" style="5" customWidth="1"/>
    <col min="11776" max="11776" width="3.33203125" style="5" customWidth="1"/>
    <col min="11777" max="11777" width="2.5546875" style="5" customWidth="1"/>
    <col min="11778" max="11778" width="31.5546875" style="5" customWidth="1"/>
    <col min="11779" max="11779" width="8" style="5" customWidth="1"/>
    <col min="11780" max="11780" width="1.88671875" style="5" customWidth="1"/>
    <col min="11781" max="11781" width="4" style="5" customWidth="1"/>
    <col min="11782" max="11782" width="5.88671875" style="5" customWidth="1"/>
    <col min="11783" max="11784" width="9.109375" style="5" customWidth="1"/>
    <col min="11785" max="11785" width="5.5546875" style="5" customWidth="1"/>
    <col min="11786" max="11786" width="4.109375" style="5" customWidth="1"/>
    <col min="11787" max="11787" width="9.33203125" style="5" customWidth="1"/>
    <col min="11788" max="11789" width="9.109375" style="5" customWidth="1"/>
    <col min="11790" max="11791" width="9.33203125" style="5" customWidth="1"/>
    <col min="11792" max="11792" width="7.109375" style="5" customWidth="1"/>
    <col min="11793" max="11793" width="2.6640625" style="5" customWidth="1"/>
    <col min="11794" max="11794" width="3" style="5" customWidth="1"/>
    <col min="11795" max="11795" width="6.88671875" style="5" customWidth="1"/>
    <col min="11796" max="12025" width="9.109375" style="5" customWidth="1"/>
    <col min="12026" max="12026" width="0.5546875" style="5" customWidth="1"/>
    <col min="12027" max="12027" width="0.33203125" style="5" customWidth="1"/>
    <col min="12028" max="12028" width="0.6640625" style="5" customWidth="1"/>
    <col min="12029" max="12030" width="1.88671875" style="5" customWidth="1"/>
    <col min="12031" max="12031" width="2.5546875" style="5" customWidth="1"/>
    <col min="12032" max="12032" width="3.33203125" style="5" customWidth="1"/>
    <col min="12033" max="12033" width="2.5546875" style="5" customWidth="1"/>
    <col min="12034" max="12034" width="31.5546875" style="5" customWidth="1"/>
    <col min="12035" max="12035" width="8" style="5" customWidth="1"/>
    <col min="12036" max="12036" width="1.88671875" style="5" customWidth="1"/>
    <col min="12037" max="12037" width="4" style="5" customWidth="1"/>
    <col min="12038" max="12038" width="5.88671875" style="5" customWidth="1"/>
    <col min="12039" max="12040" width="9.109375" style="5" customWidth="1"/>
    <col min="12041" max="12041" width="5.5546875" style="5" customWidth="1"/>
    <col min="12042" max="12042" width="4.109375" style="5" customWidth="1"/>
    <col min="12043" max="12043" width="9.33203125" style="5" customWidth="1"/>
    <col min="12044" max="12045" width="9.109375" style="5" customWidth="1"/>
    <col min="12046" max="12047" width="9.33203125" style="5" customWidth="1"/>
    <col min="12048" max="12048" width="7.109375" style="5" customWidth="1"/>
    <col min="12049" max="12049" width="2.6640625" style="5" customWidth="1"/>
    <col min="12050" max="12050" width="3" style="5" customWidth="1"/>
    <col min="12051" max="12051" width="6.88671875" style="5" customWidth="1"/>
    <col min="12052" max="12281" width="9.109375" style="5" customWidth="1"/>
    <col min="12282" max="12282" width="0.5546875" style="5" customWidth="1"/>
    <col min="12283" max="12283" width="0.33203125" style="5" customWidth="1"/>
    <col min="12284" max="12284" width="0.6640625" style="5" customWidth="1"/>
    <col min="12285" max="12286" width="1.88671875" style="5" customWidth="1"/>
    <col min="12287" max="12287" width="2.5546875" style="5" customWidth="1"/>
    <col min="12288" max="12288" width="3.33203125" style="5" customWidth="1"/>
    <col min="12289" max="12289" width="2.5546875" style="5" customWidth="1"/>
    <col min="12290" max="12290" width="31.5546875" style="5" customWidth="1"/>
    <col min="12291" max="12291" width="8" style="5" customWidth="1"/>
    <col min="12292" max="12292" width="1.88671875" style="5" customWidth="1"/>
    <col min="12293" max="12293" width="4" style="5" customWidth="1"/>
    <col min="12294" max="12294" width="5.88671875" style="5" customWidth="1"/>
    <col min="12295" max="12296" width="9.109375" style="5" customWidth="1"/>
    <col min="12297" max="12297" width="5.5546875" style="5" customWidth="1"/>
    <col min="12298" max="12298" width="4.109375" style="5" customWidth="1"/>
    <col min="12299" max="12299" width="9.33203125" style="5" customWidth="1"/>
    <col min="12300" max="12301" width="9.109375" style="5" customWidth="1"/>
    <col min="12302" max="12303" width="9.33203125" style="5" customWidth="1"/>
    <col min="12304" max="12304" width="7.109375" style="5" customWidth="1"/>
    <col min="12305" max="12305" width="2.6640625" style="5" customWidth="1"/>
    <col min="12306" max="12306" width="3" style="5" customWidth="1"/>
    <col min="12307" max="12307" width="6.88671875" style="5" customWidth="1"/>
    <col min="12308" max="12537" width="9.109375" style="5" customWidth="1"/>
    <col min="12538" max="12538" width="0.5546875" style="5" customWidth="1"/>
    <col min="12539" max="12539" width="0.33203125" style="5" customWidth="1"/>
    <col min="12540" max="12540" width="0.6640625" style="5" customWidth="1"/>
    <col min="12541" max="12542" width="1.88671875" style="5" customWidth="1"/>
    <col min="12543" max="12543" width="2.5546875" style="5" customWidth="1"/>
    <col min="12544" max="12544" width="3.33203125" style="5" customWidth="1"/>
    <col min="12545" max="12545" width="2.5546875" style="5" customWidth="1"/>
    <col min="12546" max="12546" width="31.5546875" style="5" customWidth="1"/>
    <col min="12547" max="12547" width="8" style="5" customWidth="1"/>
    <col min="12548" max="12548" width="1.88671875" style="5" customWidth="1"/>
    <col min="12549" max="12549" width="4" style="5" customWidth="1"/>
    <col min="12550" max="12550" width="5.88671875" style="5" customWidth="1"/>
    <col min="12551" max="12552" width="9.109375" style="5" customWidth="1"/>
    <col min="12553" max="12553" width="5.5546875" style="5" customWidth="1"/>
    <col min="12554" max="12554" width="4.109375" style="5" customWidth="1"/>
    <col min="12555" max="12555" width="9.33203125" style="5" customWidth="1"/>
    <col min="12556" max="12557" width="9.109375" style="5" customWidth="1"/>
    <col min="12558" max="12559" width="9.33203125" style="5" customWidth="1"/>
    <col min="12560" max="12560" width="7.109375" style="5" customWidth="1"/>
    <col min="12561" max="12561" width="2.6640625" style="5" customWidth="1"/>
    <col min="12562" max="12562" width="3" style="5" customWidth="1"/>
    <col min="12563" max="12563" width="6.88671875" style="5" customWidth="1"/>
    <col min="12564" max="12793" width="9.109375" style="5" customWidth="1"/>
    <col min="12794" max="12794" width="0.5546875" style="5" customWidth="1"/>
    <col min="12795" max="12795" width="0.33203125" style="5" customWidth="1"/>
    <col min="12796" max="12796" width="0.6640625" style="5" customWidth="1"/>
    <col min="12797" max="12798" width="1.88671875" style="5" customWidth="1"/>
    <col min="12799" max="12799" width="2.5546875" style="5" customWidth="1"/>
    <col min="12800" max="12800" width="3.33203125" style="5" customWidth="1"/>
    <col min="12801" max="12801" width="2.5546875" style="5" customWidth="1"/>
    <col min="12802" max="12802" width="31.5546875" style="5" customWidth="1"/>
    <col min="12803" max="12803" width="8" style="5" customWidth="1"/>
    <col min="12804" max="12804" width="1.88671875" style="5" customWidth="1"/>
    <col min="12805" max="12805" width="4" style="5" customWidth="1"/>
    <col min="12806" max="12806" width="5.88671875" style="5" customWidth="1"/>
    <col min="12807" max="12808" width="9.109375" style="5" customWidth="1"/>
    <col min="12809" max="12809" width="5.5546875" style="5" customWidth="1"/>
    <col min="12810" max="12810" width="4.109375" style="5" customWidth="1"/>
    <col min="12811" max="12811" width="9.33203125" style="5" customWidth="1"/>
    <col min="12812" max="12813" width="9.109375" style="5" customWidth="1"/>
    <col min="12814" max="12815" width="9.33203125" style="5" customWidth="1"/>
    <col min="12816" max="12816" width="7.109375" style="5" customWidth="1"/>
    <col min="12817" max="12817" width="2.6640625" style="5" customWidth="1"/>
    <col min="12818" max="12818" width="3" style="5" customWidth="1"/>
    <col min="12819" max="12819" width="6.88671875" style="5" customWidth="1"/>
    <col min="12820" max="13049" width="9.109375" style="5" customWidth="1"/>
    <col min="13050" max="13050" width="0.5546875" style="5" customWidth="1"/>
    <col min="13051" max="13051" width="0.33203125" style="5" customWidth="1"/>
    <col min="13052" max="13052" width="0.6640625" style="5" customWidth="1"/>
    <col min="13053" max="13054" width="1.88671875" style="5" customWidth="1"/>
    <col min="13055" max="13055" width="2.5546875" style="5" customWidth="1"/>
    <col min="13056" max="13056" width="3.33203125" style="5" customWidth="1"/>
    <col min="13057" max="13057" width="2.5546875" style="5" customWidth="1"/>
    <col min="13058" max="13058" width="31.5546875" style="5" customWidth="1"/>
    <col min="13059" max="13059" width="8" style="5" customWidth="1"/>
    <col min="13060" max="13060" width="1.88671875" style="5" customWidth="1"/>
    <col min="13061" max="13061" width="4" style="5" customWidth="1"/>
    <col min="13062" max="13062" width="5.88671875" style="5" customWidth="1"/>
    <col min="13063" max="13064" width="9.109375" style="5" customWidth="1"/>
    <col min="13065" max="13065" width="5.5546875" style="5" customWidth="1"/>
    <col min="13066" max="13066" width="4.109375" style="5" customWidth="1"/>
    <col min="13067" max="13067" width="9.33203125" style="5" customWidth="1"/>
    <col min="13068" max="13069" width="9.109375" style="5" customWidth="1"/>
    <col min="13070" max="13071" width="9.33203125" style="5" customWidth="1"/>
    <col min="13072" max="13072" width="7.109375" style="5" customWidth="1"/>
    <col min="13073" max="13073" width="2.6640625" style="5" customWidth="1"/>
    <col min="13074" max="13074" width="3" style="5" customWidth="1"/>
    <col min="13075" max="13075" width="6.88671875" style="5" customWidth="1"/>
    <col min="13076" max="13305" width="9.109375" style="5" customWidth="1"/>
    <col min="13306" max="13306" width="0.5546875" style="5" customWidth="1"/>
    <col min="13307" max="13307" width="0.33203125" style="5" customWidth="1"/>
    <col min="13308" max="13308" width="0.6640625" style="5" customWidth="1"/>
    <col min="13309" max="13310" width="1.88671875" style="5" customWidth="1"/>
    <col min="13311" max="13311" width="2.5546875" style="5" customWidth="1"/>
    <col min="13312" max="13312" width="3.33203125" style="5" customWidth="1"/>
    <col min="13313" max="13313" width="2.5546875" style="5" customWidth="1"/>
    <col min="13314" max="13314" width="31.5546875" style="5" customWidth="1"/>
    <col min="13315" max="13315" width="8" style="5" customWidth="1"/>
    <col min="13316" max="13316" width="1.88671875" style="5" customWidth="1"/>
    <col min="13317" max="13317" width="4" style="5" customWidth="1"/>
    <col min="13318" max="13318" width="5.88671875" style="5" customWidth="1"/>
    <col min="13319" max="13320" width="9.109375" style="5" customWidth="1"/>
    <col min="13321" max="13321" width="5.5546875" style="5" customWidth="1"/>
    <col min="13322" max="13322" width="4.109375" style="5" customWidth="1"/>
    <col min="13323" max="13323" width="9.33203125" style="5" customWidth="1"/>
    <col min="13324" max="13325" width="9.109375" style="5" customWidth="1"/>
    <col min="13326" max="13327" width="9.33203125" style="5" customWidth="1"/>
    <col min="13328" max="13328" width="7.109375" style="5" customWidth="1"/>
    <col min="13329" max="13329" width="2.6640625" style="5" customWidth="1"/>
    <col min="13330" max="13330" width="3" style="5" customWidth="1"/>
    <col min="13331" max="13331" width="6.88671875" style="5" customWidth="1"/>
    <col min="13332" max="13561" width="9.109375" style="5" customWidth="1"/>
    <col min="13562" max="13562" width="0.5546875" style="5" customWidth="1"/>
    <col min="13563" max="13563" width="0.33203125" style="5" customWidth="1"/>
    <col min="13564" max="13564" width="0.6640625" style="5" customWidth="1"/>
    <col min="13565" max="13566" width="1.88671875" style="5" customWidth="1"/>
    <col min="13567" max="13567" width="2.5546875" style="5" customWidth="1"/>
    <col min="13568" max="13568" width="3.33203125" style="5" customWidth="1"/>
    <col min="13569" max="13569" width="2.5546875" style="5" customWidth="1"/>
    <col min="13570" max="13570" width="31.5546875" style="5" customWidth="1"/>
    <col min="13571" max="13571" width="8" style="5" customWidth="1"/>
    <col min="13572" max="13572" width="1.88671875" style="5" customWidth="1"/>
    <col min="13573" max="13573" width="4" style="5" customWidth="1"/>
    <col min="13574" max="13574" width="5.88671875" style="5" customWidth="1"/>
    <col min="13575" max="13576" width="9.109375" style="5" customWidth="1"/>
    <col min="13577" max="13577" width="5.5546875" style="5" customWidth="1"/>
    <col min="13578" max="13578" width="4.109375" style="5" customWidth="1"/>
    <col min="13579" max="13579" width="9.33203125" style="5" customWidth="1"/>
    <col min="13580" max="13581" width="9.109375" style="5" customWidth="1"/>
    <col min="13582" max="13583" width="9.33203125" style="5" customWidth="1"/>
    <col min="13584" max="13584" width="7.109375" style="5" customWidth="1"/>
    <col min="13585" max="13585" width="2.6640625" style="5" customWidth="1"/>
    <col min="13586" max="13586" width="3" style="5" customWidth="1"/>
    <col min="13587" max="13587" width="6.88671875" style="5" customWidth="1"/>
    <col min="13588" max="13817" width="9.109375" style="5" customWidth="1"/>
    <col min="13818" max="13818" width="0.5546875" style="5" customWidth="1"/>
    <col min="13819" max="13819" width="0.33203125" style="5" customWidth="1"/>
    <col min="13820" max="13820" width="0.6640625" style="5" customWidth="1"/>
    <col min="13821" max="13822" width="1.88671875" style="5" customWidth="1"/>
    <col min="13823" max="13823" width="2.5546875" style="5" customWidth="1"/>
    <col min="13824" max="13824" width="3.33203125" style="5" customWidth="1"/>
    <col min="13825" max="13825" width="2.5546875" style="5" customWidth="1"/>
    <col min="13826" max="13826" width="31.5546875" style="5" customWidth="1"/>
    <col min="13827" max="13827" width="8" style="5" customWidth="1"/>
    <col min="13828" max="13828" width="1.88671875" style="5" customWidth="1"/>
    <col min="13829" max="13829" width="4" style="5" customWidth="1"/>
    <col min="13830" max="13830" width="5.88671875" style="5" customWidth="1"/>
    <col min="13831" max="13832" width="9.109375" style="5" customWidth="1"/>
    <col min="13833" max="13833" width="5.5546875" style="5" customWidth="1"/>
    <col min="13834" max="13834" width="4.109375" style="5" customWidth="1"/>
    <col min="13835" max="13835" width="9.33203125" style="5" customWidth="1"/>
    <col min="13836" max="13837" width="9.109375" style="5" customWidth="1"/>
    <col min="13838" max="13839" width="9.33203125" style="5" customWidth="1"/>
    <col min="13840" max="13840" width="7.109375" style="5" customWidth="1"/>
    <col min="13841" max="13841" width="2.6640625" style="5" customWidth="1"/>
    <col min="13842" max="13842" width="3" style="5" customWidth="1"/>
    <col min="13843" max="13843" width="6.88671875" style="5" customWidth="1"/>
    <col min="13844" max="14073" width="9.109375" style="5" customWidth="1"/>
    <col min="14074" max="14074" width="0.5546875" style="5" customWidth="1"/>
    <col min="14075" max="14075" width="0.33203125" style="5" customWidth="1"/>
    <col min="14076" max="14076" width="0.6640625" style="5" customWidth="1"/>
    <col min="14077" max="14078" width="1.88671875" style="5" customWidth="1"/>
    <col min="14079" max="14079" width="2.5546875" style="5" customWidth="1"/>
    <col min="14080" max="14080" width="3.33203125" style="5" customWidth="1"/>
    <col min="14081" max="14081" width="2.5546875" style="5" customWidth="1"/>
    <col min="14082" max="14082" width="31.5546875" style="5" customWidth="1"/>
    <col min="14083" max="14083" width="8" style="5" customWidth="1"/>
    <col min="14084" max="14084" width="1.88671875" style="5" customWidth="1"/>
    <col min="14085" max="14085" width="4" style="5" customWidth="1"/>
    <col min="14086" max="14086" width="5.88671875" style="5" customWidth="1"/>
    <col min="14087" max="14088" width="9.109375" style="5" customWidth="1"/>
    <col min="14089" max="14089" width="5.5546875" style="5" customWidth="1"/>
    <col min="14090" max="14090" width="4.109375" style="5" customWidth="1"/>
    <col min="14091" max="14091" width="9.33203125" style="5" customWidth="1"/>
    <col min="14092" max="14093" width="9.109375" style="5" customWidth="1"/>
    <col min="14094" max="14095" width="9.33203125" style="5" customWidth="1"/>
    <col min="14096" max="14096" width="7.109375" style="5" customWidth="1"/>
    <col min="14097" max="14097" width="2.6640625" style="5" customWidth="1"/>
    <col min="14098" max="14098" width="3" style="5" customWidth="1"/>
    <col min="14099" max="14099" width="6.88671875" style="5" customWidth="1"/>
    <col min="14100" max="14329" width="9.109375" style="5" customWidth="1"/>
    <col min="14330" max="14330" width="0.5546875" style="5" customWidth="1"/>
    <col min="14331" max="14331" width="0.33203125" style="5" customWidth="1"/>
    <col min="14332" max="14332" width="0.6640625" style="5" customWidth="1"/>
    <col min="14333" max="14334" width="1.88671875" style="5" customWidth="1"/>
    <col min="14335" max="14335" width="2.5546875" style="5" customWidth="1"/>
    <col min="14336" max="14336" width="3.33203125" style="5" customWidth="1"/>
    <col min="14337" max="14337" width="2.5546875" style="5" customWidth="1"/>
    <col min="14338" max="14338" width="31.5546875" style="5" customWidth="1"/>
    <col min="14339" max="14339" width="8" style="5" customWidth="1"/>
    <col min="14340" max="14340" width="1.88671875" style="5" customWidth="1"/>
    <col min="14341" max="14341" width="4" style="5" customWidth="1"/>
    <col min="14342" max="14342" width="5.88671875" style="5" customWidth="1"/>
    <col min="14343" max="14344" width="9.109375" style="5" customWidth="1"/>
    <col min="14345" max="14345" width="5.5546875" style="5" customWidth="1"/>
    <col min="14346" max="14346" width="4.109375" style="5" customWidth="1"/>
    <col min="14347" max="14347" width="9.33203125" style="5" customWidth="1"/>
    <col min="14348" max="14349" width="9.109375" style="5" customWidth="1"/>
    <col min="14350" max="14351" width="9.33203125" style="5" customWidth="1"/>
    <col min="14352" max="14352" width="7.109375" style="5" customWidth="1"/>
    <col min="14353" max="14353" width="2.6640625" style="5" customWidth="1"/>
    <col min="14354" max="14354" width="3" style="5" customWidth="1"/>
    <col min="14355" max="14355" width="6.88671875" style="5" customWidth="1"/>
    <col min="14356" max="14585" width="9.109375" style="5" customWidth="1"/>
    <col min="14586" max="14586" width="0.5546875" style="5" customWidth="1"/>
    <col min="14587" max="14587" width="0.33203125" style="5" customWidth="1"/>
    <col min="14588" max="14588" width="0.6640625" style="5" customWidth="1"/>
    <col min="14589" max="14590" width="1.88671875" style="5" customWidth="1"/>
    <col min="14591" max="14591" width="2.5546875" style="5" customWidth="1"/>
    <col min="14592" max="14592" width="3.33203125" style="5" customWidth="1"/>
    <col min="14593" max="14593" width="2.5546875" style="5" customWidth="1"/>
    <col min="14594" max="14594" width="31.5546875" style="5" customWidth="1"/>
    <col min="14595" max="14595" width="8" style="5" customWidth="1"/>
    <col min="14596" max="14596" width="1.88671875" style="5" customWidth="1"/>
    <col min="14597" max="14597" width="4" style="5" customWidth="1"/>
    <col min="14598" max="14598" width="5.88671875" style="5" customWidth="1"/>
    <col min="14599" max="14600" width="9.109375" style="5" customWidth="1"/>
    <col min="14601" max="14601" width="5.5546875" style="5" customWidth="1"/>
    <col min="14602" max="14602" width="4.109375" style="5" customWidth="1"/>
    <col min="14603" max="14603" width="9.33203125" style="5" customWidth="1"/>
    <col min="14604" max="14605" width="9.109375" style="5" customWidth="1"/>
    <col min="14606" max="14607" width="9.33203125" style="5" customWidth="1"/>
    <col min="14608" max="14608" width="7.109375" style="5" customWidth="1"/>
    <col min="14609" max="14609" width="2.6640625" style="5" customWidth="1"/>
    <col min="14610" max="14610" width="3" style="5" customWidth="1"/>
    <col min="14611" max="14611" width="6.88671875" style="5" customWidth="1"/>
    <col min="14612" max="14841" width="9.109375" style="5" customWidth="1"/>
    <col min="14842" max="14842" width="0.5546875" style="5" customWidth="1"/>
    <col min="14843" max="14843" width="0.33203125" style="5" customWidth="1"/>
    <col min="14844" max="14844" width="0.6640625" style="5" customWidth="1"/>
    <col min="14845" max="14846" width="1.88671875" style="5" customWidth="1"/>
    <col min="14847" max="14847" width="2.5546875" style="5" customWidth="1"/>
    <col min="14848" max="14848" width="3.33203125" style="5" customWidth="1"/>
    <col min="14849" max="14849" width="2.5546875" style="5" customWidth="1"/>
    <col min="14850" max="14850" width="31.5546875" style="5" customWidth="1"/>
    <col min="14851" max="14851" width="8" style="5" customWidth="1"/>
    <col min="14852" max="14852" width="1.88671875" style="5" customWidth="1"/>
    <col min="14853" max="14853" width="4" style="5" customWidth="1"/>
    <col min="14854" max="14854" width="5.88671875" style="5" customWidth="1"/>
    <col min="14855" max="14856" width="9.109375" style="5" customWidth="1"/>
    <col min="14857" max="14857" width="5.5546875" style="5" customWidth="1"/>
    <col min="14858" max="14858" width="4.109375" style="5" customWidth="1"/>
    <col min="14859" max="14859" width="9.33203125" style="5" customWidth="1"/>
    <col min="14860" max="14861" width="9.109375" style="5" customWidth="1"/>
    <col min="14862" max="14863" width="9.33203125" style="5" customWidth="1"/>
    <col min="14864" max="14864" width="7.109375" style="5" customWidth="1"/>
    <col min="14865" max="14865" width="2.6640625" style="5" customWidth="1"/>
    <col min="14866" max="14866" width="3" style="5" customWidth="1"/>
    <col min="14867" max="14867" width="6.88671875" style="5" customWidth="1"/>
    <col min="14868" max="15097" width="9.109375" style="5" customWidth="1"/>
    <col min="15098" max="15098" width="0.5546875" style="5" customWidth="1"/>
    <col min="15099" max="15099" width="0.33203125" style="5" customWidth="1"/>
    <col min="15100" max="15100" width="0.6640625" style="5" customWidth="1"/>
    <col min="15101" max="15102" width="1.88671875" style="5" customWidth="1"/>
    <col min="15103" max="15103" width="2.5546875" style="5" customWidth="1"/>
    <col min="15104" max="15104" width="3.33203125" style="5" customWidth="1"/>
    <col min="15105" max="15105" width="2.5546875" style="5" customWidth="1"/>
    <col min="15106" max="15106" width="31.5546875" style="5" customWidth="1"/>
    <col min="15107" max="15107" width="8" style="5" customWidth="1"/>
    <col min="15108" max="15108" width="1.88671875" style="5" customWidth="1"/>
    <col min="15109" max="15109" width="4" style="5" customWidth="1"/>
    <col min="15110" max="15110" width="5.88671875" style="5" customWidth="1"/>
    <col min="15111" max="15112" width="9.109375" style="5" customWidth="1"/>
    <col min="15113" max="15113" width="5.5546875" style="5" customWidth="1"/>
    <col min="15114" max="15114" width="4.109375" style="5" customWidth="1"/>
    <col min="15115" max="15115" width="9.33203125" style="5" customWidth="1"/>
    <col min="15116" max="15117" width="9.109375" style="5" customWidth="1"/>
    <col min="15118" max="15119" width="9.33203125" style="5" customWidth="1"/>
    <col min="15120" max="15120" width="7.109375" style="5" customWidth="1"/>
    <col min="15121" max="15121" width="2.6640625" style="5" customWidth="1"/>
    <col min="15122" max="15122" width="3" style="5" customWidth="1"/>
    <col min="15123" max="15123" width="6.88671875" style="5" customWidth="1"/>
    <col min="15124" max="15353" width="9.109375" style="5" customWidth="1"/>
    <col min="15354" max="15354" width="0.5546875" style="5" customWidth="1"/>
    <col min="15355" max="15355" width="0.33203125" style="5" customWidth="1"/>
    <col min="15356" max="15356" width="0.6640625" style="5" customWidth="1"/>
    <col min="15357" max="15358" width="1.88671875" style="5" customWidth="1"/>
    <col min="15359" max="15359" width="2.5546875" style="5" customWidth="1"/>
    <col min="15360" max="15360" width="3.33203125" style="5" customWidth="1"/>
    <col min="15361" max="15361" width="2.5546875" style="5" customWidth="1"/>
    <col min="15362" max="15362" width="31.5546875" style="5" customWidth="1"/>
    <col min="15363" max="15363" width="8" style="5" customWidth="1"/>
    <col min="15364" max="15364" width="1.88671875" style="5" customWidth="1"/>
    <col min="15365" max="15365" width="4" style="5" customWidth="1"/>
    <col min="15366" max="15366" width="5.88671875" style="5" customWidth="1"/>
    <col min="15367" max="15368" width="9.109375" style="5" customWidth="1"/>
    <col min="15369" max="15369" width="5.5546875" style="5" customWidth="1"/>
    <col min="15370" max="15370" width="4.109375" style="5" customWidth="1"/>
    <col min="15371" max="15371" width="9.33203125" style="5" customWidth="1"/>
    <col min="15372" max="15373" width="9.109375" style="5" customWidth="1"/>
    <col min="15374" max="15375" width="9.33203125" style="5" customWidth="1"/>
    <col min="15376" max="15376" width="7.109375" style="5" customWidth="1"/>
    <col min="15377" max="15377" width="2.6640625" style="5" customWidth="1"/>
    <col min="15378" max="15378" width="3" style="5" customWidth="1"/>
    <col min="15379" max="15379" width="6.88671875" style="5" customWidth="1"/>
    <col min="15380" max="15609" width="9.109375" style="5" customWidth="1"/>
    <col min="15610" max="15610" width="0.5546875" style="5" customWidth="1"/>
    <col min="15611" max="15611" width="0.33203125" style="5" customWidth="1"/>
    <col min="15612" max="15612" width="0.6640625" style="5" customWidth="1"/>
    <col min="15613" max="15614" width="1.88671875" style="5" customWidth="1"/>
    <col min="15615" max="15615" width="2.5546875" style="5" customWidth="1"/>
    <col min="15616" max="15616" width="3.33203125" style="5" customWidth="1"/>
    <col min="15617" max="15617" width="2.5546875" style="5" customWidth="1"/>
    <col min="15618" max="15618" width="31.5546875" style="5" customWidth="1"/>
    <col min="15619" max="15619" width="8" style="5" customWidth="1"/>
    <col min="15620" max="15620" width="1.88671875" style="5" customWidth="1"/>
    <col min="15621" max="15621" width="4" style="5" customWidth="1"/>
    <col min="15622" max="15622" width="5.88671875" style="5" customWidth="1"/>
    <col min="15623" max="15624" width="9.109375" style="5" customWidth="1"/>
    <col min="15625" max="15625" width="5.5546875" style="5" customWidth="1"/>
    <col min="15626" max="15626" width="4.109375" style="5" customWidth="1"/>
    <col min="15627" max="15627" width="9.33203125" style="5" customWidth="1"/>
    <col min="15628" max="15629" width="9.109375" style="5" customWidth="1"/>
    <col min="15630" max="15631" width="9.33203125" style="5" customWidth="1"/>
    <col min="15632" max="15632" width="7.109375" style="5" customWidth="1"/>
    <col min="15633" max="15633" width="2.6640625" style="5" customWidth="1"/>
    <col min="15634" max="15634" width="3" style="5" customWidth="1"/>
    <col min="15635" max="15635" width="6.88671875" style="5" customWidth="1"/>
    <col min="15636" max="15865" width="9.109375" style="5" customWidth="1"/>
    <col min="15866" max="15866" width="0.5546875" style="5" customWidth="1"/>
    <col min="15867" max="15867" width="0.33203125" style="5" customWidth="1"/>
    <col min="15868" max="15868" width="0.6640625" style="5" customWidth="1"/>
    <col min="15869" max="15870" width="1.88671875" style="5" customWidth="1"/>
    <col min="15871" max="15871" width="2.5546875" style="5" customWidth="1"/>
    <col min="15872" max="15872" width="3.33203125" style="5" customWidth="1"/>
    <col min="15873" max="15873" width="2.5546875" style="5" customWidth="1"/>
    <col min="15874" max="15874" width="31.5546875" style="5" customWidth="1"/>
    <col min="15875" max="15875" width="8" style="5" customWidth="1"/>
    <col min="15876" max="15876" width="1.88671875" style="5" customWidth="1"/>
    <col min="15877" max="15877" width="4" style="5" customWidth="1"/>
    <col min="15878" max="15878" width="5.88671875" style="5" customWidth="1"/>
    <col min="15879" max="15880" width="9.109375" style="5" customWidth="1"/>
    <col min="15881" max="15881" width="5.5546875" style="5" customWidth="1"/>
    <col min="15882" max="15882" width="4.109375" style="5" customWidth="1"/>
    <col min="15883" max="15883" width="9.33203125" style="5" customWidth="1"/>
    <col min="15884" max="15885" width="9.109375" style="5" customWidth="1"/>
    <col min="15886" max="15887" width="9.33203125" style="5" customWidth="1"/>
    <col min="15888" max="15888" width="7.109375" style="5" customWidth="1"/>
    <col min="15889" max="15889" width="2.6640625" style="5" customWidth="1"/>
    <col min="15890" max="15890" width="3" style="5" customWidth="1"/>
    <col min="15891" max="15891" width="6.88671875" style="5" customWidth="1"/>
    <col min="15892" max="16121" width="9.109375" style="5" customWidth="1"/>
    <col min="16122" max="16122" width="0.5546875" style="5" customWidth="1"/>
    <col min="16123" max="16123" width="0.33203125" style="5" customWidth="1"/>
    <col min="16124" max="16124" width="0.6640625" style="5" customWidth="1"/>
    <col min="16125" max="16126" width="1.88671875" style="5" customWidth="1"/>
    <col min="16127" max="16127" width="2.5546875" style="5" customWidth="1"/>
    <col min="16128" max="16128" width="3.33203125" style="5" customWidth="1"/>
    <col min="16129" max="16129" width="2.5546875" style="5" customWidth="1"/>
    <col min="16130" max="16130" width="31.5546875" style="5" customWidth="1"/>
    <col min="16131" max="16131" width="8" style="5" customWidth="1"/>
    <col min="16132" max="16132" width="1.88671875" style="5" customWidth="1"/>
    <col min="16133" max="16133" width="4" style="5" customWidth="1"/>
    <col min="16134" max="16134" width="5.88671875" style="5" customWidth="1"/>
    <col min="16135" max="16136" width="9.109375" style="5" customWidth="1"/>
    <col min="16137" max="16137" width="5.5546875" style="5" customWidth="1"/>
    <col min="16138" max="16138" width="4.109375" style="5" customWidth="1"/>
    <col min="16139" max="16139" width="9.33203125" style="5" customWidth="1"/>
    <col min="16140" max="16141" width="9.109375" style="5" customWidth="1"/>
    <col min="16142" max="16143" width="9.33203125" style="5" customWidth="1"/>
    <col min="16144" max="16144" width="7.109375" style="5" customWidth="1"/>
    <col min="16145" max="16145" width="2.6640625" style="5" customWidth="1"/>
    <col min="16146" max="16146" width="3" style="5" customWidth="1"/>
    <col min="16147" max="16147" width="6.88671875" style="5" customWidth="1"/>
    <col min="16148" max="16384" width="9.109375" style="5" customWidth="1"/>
  </cols>
  <sheetData>
    <row r="1" spans="2:23">
      <c r="K1" s="59"/>
      <c r="L1" s="59"/>
      <c r="M1" s="59"/>
      <c r="N1" s="59"/>
      <c r="O1" s="59"/>
      <c r="P1" s="59"/>
      <c r="Q1" s="59"/>
      <c r="R1" s="59"/>
      <c r="S1" s="59"/>
    </row>
    <row r="2" spans="2:23" ht="13.2">
      <c r="B2" s="62" t="s">
        <v>37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W2" s="4" t="s">
        <v>87</v>
      </c>
    </row>
    <row r="3" spans="2:23">
      <c r="B3" s="62" t="e">
        <f>#REF!</f>
        <v>#REF!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2:23">
      <c r="B4" s="62" t="e">
        <f>#REF!</f>
        <v>#REF!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2:23">
      <c r="B5" s="62" t="s">
        <v>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2:2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3">
      <c r="B7" s="58" t="s">
        <v>39</v>
      </c>
      <c r="C7" s="58"/>
      <c r="D7" s="58"/>
      <c r="E7" s="58"/>
      <c r="F7" s="58"/>
      <c r="G7" s="58"/>
      <c r="H7" s="58"/>
      <c r="I7" s="60" t="s">
        <v>8</v>
      </c>
      <c r="J7" s="61"/>
      <c r="K7" s="61"/>
      <c r="L7" s="61"/>
      <c r="M7" s="61"/>
      <c r="N7" s="58" t="s">
        <v>40</v>
      </c>
      <c r="O7" s="58"/>
      <c r="P7" s="58"/>
      <c r="Q7" s="58"/>
      <c r="R7" s="58" t="s">
        <v>2</v>
      </c>
      <c r="S7" s="58"/>
      <c r="T7" s="58"/>
    </row>
    <row r="8" spans="2:23">
      <c r="B8" s="58"/>
      <c r="C8" s="58"/>
      <c r="D8" s="58"/>
      <c r="E8" s="58"/>
      <c r="F8" s="58"/>
      <c r="G8" s="58"/>
      <c r="H8" s="58"/>
      <c r="I8" s="63" t="s">
        <v>26</v>
      </c>
      <c r="J8" s="57" t="s">
        <v>9</v>
      </c>
      <c r="K8" s="57" t="s">
        <v>25</v>
      </c>
      <c r="L8" s="57" t="s">
        <v>36</v>
      </c>
      <c r="M8" s="57" t="s">
        <v>10</v>
      </c>
      <c r="N8" s="58" t="s">
        <v>29</v>
      </c>
      <c r="O8" s="58" t="s">
        <v>42</v>
      </c>
      <c r="P8" s="58" t="s">
        <v>44</v>
      </c>
      <c r="Q8" s="58" t="s">
        <v>43</v>
      </c>
      <c r="R8" s="58" t="s">
        <v>2</v>
      </c>
      <c r="S8" s="58" t="s">
        <v>45</v>
      </c>
      <c r="T8" s="58"/>
    </row>
    <row r="9" spans="2:23">
      <c r="B9" s="1" t="s">
        <v>35</v>
      </c>
      <c r="C9" s="2" t="s">
        <v>34</v>
      </c>
      <c r="D9" s="2" t="s">
        <v>33</v>
      </c>
      <c r="E9" s="2" t="s">
        <v>32</v>
      </c>
      <c r="F9" s="2" t="s">
        <v>31</v>
      </c>
      <c r="G9" s="2" t="s">
        <v>30</v>
      </c>
      <c r="H9" s="17" t="s">
        <v>41</v>
      </c>
      <c r="I9" s="57"/>
      <c r="J9" s="57"/>
      <c r="K9" s="57"/>
      <c r="L9" s="57"/>
      <c r="M9" s="57"/>
      <c r="N9" s="58"/>
      <c r="O9" s="58"/>
      <c r="P9" s="58"/>
      <c r="Q9" s="58"/>
      <c r="R9" s="58"/>
      <c r="S9" s="16" t="s">
        <v>46</v>
      </c>
      <c r="T9" s="16" t="s">
        <v>47</v>
      </c>
    </row>
    <row r="10" spans="2:23">
      <c r="B10" s="23"/>
      <c r="C10" s="23"/>
      <c r="D10" s="23"/>
      <c r="E10" s="23"/>
      <c r="F10" s="23"/>
      <c r="G10" s="23"/>
      <c r="H10" s="6" t="s">
        <v>11</v>
      </c>
      <c r="I10" s="7">
        <v>327146640</v>
      </c>
      <c r="J10" s="7">
        <v>149935861</v>
      </c>
      <c r="K10" s="8">
        <v>0</v>
      </c>
      <c r="L10" s="7">
        <v>0</v>
      </c>
      <c r="M10" s="7">
        <f>SUM(I10:L10)</f>
        <v>477082501</v>
      </c>
      <c r="N10" s="7">
        <v>0</v>
      </c>
      <c r="O10" s="7">
        <v>0</v>
      </c>
      <c r="P10" s="7">
        <v>0</v>
      </c>
      <c r="Q10" s="7">
        <v>0</v>
      </c>
      <c r="R10" s="7">
        <v>477082501</v>
      </c>
      <c r="S10" s="9"/>
      <c r="T10" s="9">
        <v>0</v>
      </c>
    </row>
    <row r="11" spans="2:23">
      <c r="B11" s="23"/>
      <c r="C11" s="23"/>
      <c r="D11" s="23"/>
      <c r="E11" s="23"/>
      <c r="F11" s="23"/>
      <c r="G11" s="23"/>
      <c r="H11" s="6" t="s">
        <v>12</v>
      </c>
      <c r="I11" s="7">
        <v>331556173.43000001</v>
      </c>
      <c r="J11" s="7">
        <v>147715641</v>
      </c>
      <c r="K11" s="8">
        <v>0</v>
      </c>
      <c r="L11" s="7">
        <v>0</v>
      </c>
      <c r="M11" s="7">
        <f t="shared" ref="M11:M13" si="0">SUM(I11:L11)</f>
        <v>479271814.43000001</v>
      </c>
      <c r="N11" s="7">
        <v>0</v>
      </c>
      <c r="O11" s="7">
        <v>0</v>
      </c>
      <c r="P11" s="7">
        <v>0</v>
      </c>
      <c r="Q11" s="7">
        <v>0</v>
      </c>
      <c r="R11" s="7">
        <v>479271814.59000009</v>
      </c>
      <c r="S11" s="9">
        <v>100</v>
      </c>
      <c r="T11" s="9">
        <v>0</v>
      </c>
    </row>
    <row r="12" spans="2:23" s="22" customFormat="1">
      <c r="B12" s="23"/>
      <c r="C12" s="23"/>
      <c r="D12" s="23"/>
      <c r="E12" s="23"/>
      <c r="F12" s="23"/>
      <c r="G12" s="23"/>
      <c r="H12" s="18" t="s">
        <v>13</v>
      </c>
      <c r="I12" s="19">
        <v>0</v>
      </c>
      <c r="J12" s="19">
        <v>0</v>
      </c>
      <c r="K12" s="20">
        <v>0</v>
      </c>
      <c r="L12" s="19">
        <v>0</v>
      </c>
      <c r="M12" s="19">
        <f t="shared" si="0"/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21"/>
      <c r="T12" s="21"/>
    </row>
    <row r="13" spans="2:23">
      <c r="B13" s="23"/>
      <c r="C13" s="23"/>
      <c r="D13" s="23"/>
      <c r="E13" s="23"/>
      <c r="F13" s="23"/>
      <c r="G13" s="23"/>
      <c r="H13" s="6" t="s">
        <v>14</v>
      </c>
      <c r="I13" s="7">
        <v>331556173.43000001</v>
      </c>
      <c r="J13" s="7">
        <v>145779951</v>
      </c>
      <c r="K13" s="8">
        <v>0</v>
      </c>
      <c r="L13" s="7">
        <v>0</v>
      </c>
      <c r="M13" s="7">
        <f t="shared" si="0"/>
        <v>477336124.43000001</v>
      </c>
      <c r="N13" s="7">
        <v>0</v>
      </c>
      <c r="O13" s="7">
        <v>0</v>
      </c>
      <c r="P13" s="7">
        <v>0</v>
      </c>
      <c r="Q13" s="7">
        <v>0</v>
      </c>
      <c r="R13" s="7">
        <v>477336124.92000008</v>
      </c>
      <c r="S13" s="9">
        <v>100</v>
      </c>
      <c r="T13" s="9">
        <v>0</v>
      </c>
    </row>
    <row r="14" spans="2:23">
      <c r="B14" s="23"/>
      <c r="C14" s="23"/>
      <c r="D14" s="23"/>
      <c r="E14" s="23"/>
      <c r="F14" s="23"/>
      <c r="G14" s="23"/>
      <c r="H14" s="6" t="s">
        <v>48</v>
      </c>
      <c r="I14" s="9">
        <v>101.34787672891888</v>
      </c>
      <c r="J14" s="9">
        <v>97.23</v>
      </c>
      <c r="K14" s="9"/>
      <c r="L14" s="9"/>
      <c r="M14" s="9">
        <v>100.05316143842384</v>
      </c>
      <c r="N14" s="9"/>
      <c r="O14" s="9"/>
      <c r="P14" s="9"/>
      <c r="Q14" s="9"/>
      <c r="R14" s="9">
        <v>100.05316143842384</v>
      </c>
    </row>
    <row r="15" spans="2:23">
      <c r="B15" s="23"/>
      <c r="C15" s="23"/>
      <c r="D15" s="23"/>
      <c r="E15" s="23"/>
      <c r="F15" s="23"/>
      <c r="G15" s="23"/>
      <c r="H15" s="6" t="s">
        <v>49</v>
      </c>
      <c r="I15" s="9">
        <v>100</v>
      </c>
      <c r="J15" s="9">
        <v>98.69</v>
      </c>
      <c r="K15" s="9"/>
      <c r="L15" s="9"/>
      <c r="M15" s="9">
        <v>99.59611860929985</v>
      </c>
      <c r="N15" s="9"/>
      <c r="O15" s="9"/>
      <c r="P15" s="9"/>
      <c r="Q15" s="9"/>
      <c r="R15" s="9">
        <v>99.59611860929985</v>
      </c>
    </row>
    <row r="16" spans="2:23">
      <c r="B16" s="24" t="s">
        <v>4</v>
      </c>
      <c r="C16" s="24"/>
      <c r="D16" s="24"/>
      <c r="E16" s="24"/>
      <c r="F16" s="24"/>
      <c r="G16" s="24"/>
      <c r="H16" s="10" t="s">
        <v>50</v>
      </c>
    </row>
    <row r="17" spans="2:20">
      <c r="B17" s="24"/>
      <c r="C17" s="24"/>
      <c r="D17" s="24"/>
      <c r="E17" s="24"/>
      <c r="F17" s="24"/>
      <c r="G17" s="24"/>
      <c r="H17" s="11" t="s">
        <v>16</v>
      </c>
      <c r="I17" s="12">
        <v>1488787</v>
      </c>
      <c r="J17" s="12">
        <v>488067</v>
      </c>
      <c r="K17" s="13">
        <v>0</v>
      </c>
      <c r="L17" s="12">
        <v>0</v>
      </c>
      <c r="M17" s="12">
        <f>SUM(I17:L17)</f>
        <v>1976854</v>
      </c>
      <c r="N17" s="12">
        <v>0</v>
      </c>
      <c r="O17" s="13">
        <v>0</v>
      </c>
      <c r="P17" s="12">
        <v>0</v>
      </c>
      <c r="Q17" s="12">
        <v>0</v>
      </c>
      <c r="R17" s="12">
        <v>1976854</v>
      </c>
      <c r="S17" s="14">
        <v>100</v>
      </c>
      <c r="T17" s="14">
        <v>0</v>
      </c>
    </row>
    <row r="18" spans="2:20">
      <c r="B18" s="24"/>
      <c r="C18" s="24"/>
      <c r="D18" s="24"/>
      <c r="E18" s="24"/>
      <c r="F18" s="24"/>
      <c r="G18" s="24"/>
      <c r="H18" s="11" t="s">
        <v>17</v>
      </c>
      <c r="I18" s="12">
        <v>2519670</v>
      </c>
      <c r="J18" s="12">
        <v>486144</v>
      </c>
      <c r="K18" s="13">
        <v>0</v>
      </c>
      <c r="L18" s="12">
        <v>0</v>
      </c>
      <c r="M18" s="12">
        <f t="shared" ref="M18:M20" si="1">SUM(I18:L18)</f>
        <v>3005814</v>
      </c>
      <c r="N18" s="12">
        <v>0</v>
      </c>
      <c r="O18" s="13">
        <v>0</v>
      </c>
      <c r="P18" s="12">
        <v>0</v>
      </c>
      <c r="Q18" s="12">
        <v>0</v>
      </c>
      <c r="R18" s="12">
        <v>3005813.5</v>
      </c>
      <c r="S18" s="14">
        <v>100</v>
      </c>
      <c r="T18" s="14">
        <v>0</v>
      </c>
    </row>
    <row r="19" spans="2:20">
      <c r="B19" s="24"/>
      <c r="C19" s="24"/>
      <c r="D19" s="24"/>
      <c r="E19" s="24"/>
      <c r="F19" s="24"/>
      <c r="G19" s="24"/>
      <c r="H19" s="11" t="s">
        <v>18</v>
      </c>
      <c r="I19" s="12">
        <v>0</v>
      </c>
      <c r="J19" s="12">
        <v>0</v>
      </c>
      <c r="K19" s="13">
        <v>0</v>
      </c>
      <c r="L19" s="12">
        <v>0</v>
      </c>
      <c r="M19" s="12">
        <f t="shared" si="1"/>
        <v>0</v>
      </c>
      <c r="N19" s="12">
        <v>0</v>
      </c>
      <c r="O19" s="13">
        <v>0</v>
      </c>
      <c r="P19" s="12">
        <v>0</v>
      </c>
      <c r="Q19" s="12">
        <v>0</v>
      </c>
      <c r="R19" s="12">
        <v>0</v>
      </c>
      <c r="S19" s="14"/>
      <c r="T19" s="14"/>
    </row>
    <row r="20" spans="2:20">
      <c r="B20" s="24"/>
      <c r="C20" s="24"/>
      <c r="D20" s="24"/>
      <c r="E20" s="24"/>
      <c r="F20" s="24"/>
      <c r="G20" s="24"/>
      <c r="H20" s="11" t="s">
        <v>19</v>
      </c>
      <c r="I20" s="12">
        <v>2519670</v>
      </c>
      <c r="J20" s="12">
        <v>486144</v>
      </c>
      <c r="K20" s="13">
        <v>0</v>
      </c>
      <c r="L20" s="12">
        <v>0</v>
      </c>
      <c r="M20" s="12">
        <f t="shared" si="1"/>
        <v>3005814</v>
      </c>
      <c r="N20" s="12">
        <v>0</v>
      </c>
      <c r="O20" s="13">
        <v>0</v>
      </c>
      <c r="P20" s="12">
        <v>0</v>
      </c>
      <c r="Q20" s="12">
        <v>0</v>
      </c>
      <c r="R20" s="12">
        <v>3005813.5</v>
      </c>
      <c r="S20" s="14">
        <v>100</v>
      </c>
      <c r="T20" s="14">
        <v>0</v>
      </c>
    </row>
    <row r="21" spans="2:20">
      <c r="B21" s="24"/>
      <c r="C21" s="24"/>
      <c r="D21" s="24"/>
      <c r="E21" s="24"/>
      <c r="F21" s="24"/>
      <c r="G21" s="24"/>
      <c r="H21" s="11" t="s">
        <v>48</v>
      </c>
      <c r="I21" s="14">
        <v>169</v>
      </c>
      <c r="J21" s="14">
        <v>99.61</v>
      </c>
      <c r="K21" s="14"/>
      <c r="L21" s="14"/>
      <c r="M21" s="14">
        <v>152.05035374387791</v>
      </c>
      <c r="N21" s="14"/>
      <c r="O21" s="14"/>
      <c r="P21" s="14"/>
      <c r="Q21" s="14"/>
      <c r="R21" s="14">
        <v>152.05035374387791</v>
      </c>
    </row>
    <row r="22" spans="2:20">
      <c r="B22" s="24"/>
      <c r="C22" s="24"/>
      <c r="D22" s="24"/>
      <c r="E22" s="24"/>
      <c r="F22" s="24"/>
      <c r="G22" s="24"/>
      <c r="H22" s="11" t="s">
        <v>49</v>
      </c>
      <c r="I22" s="14">
        <v>100</v>
      </c>
      <c r="J22" s="14">
        <v>100</v>
      </c>
      <c r="K22" s="14"/>
      <c r="L22" s="14"/>
      <c r="M22" s="14">
        <v>100</v>
      </c>
      <c r="N22" s="14"/>
      <c r="O22" s="14"/>
      <c r="P22" s="14"/>
      <c r="Q22" s="14"/>
      <c r="R22" s="14">
        <v>100</v>
      </c>
    </row>
    <row r="23" spans="2:20">
      <c r="B23" s="24"/>
      <c r="C23" s="24" t="s">
        <v>5</v>
      </c>
      <c r="D23" s="24"/>
      <c r="E23" s="24"/>
      <c r="F23" s="24"/>
      <c r="G23" s="24"/>
      <c r="H23" s="10" t="s">
        <v>51</v>
      </c>
    </row>
    <row r="24" spans="2:20">
      <c r="B24" s="24"/>
      <c r="C24" s="24"/>
      <c r="D24" s="24"/>
      <c r="E24" s="24"/>
      <c r="F24" s="24"/>
      <c r="G24" s="24"/>
      <c r="H24" s="11" t="s">
        <v>16</v>
      </c>
      <c r="I24" s="12">
        <v>1488787</v>
      </c>
      <c r="J24" s="12">
        <v>488067</v>
      </c>
      <c r="K24" s="13">
        <v>0</v>
      </c>
      <c r="L24" s="12">
        <v>0</v>
      </c>
      <c r="M24" s="12">
        <f>SUM(I24:L24)</f>
        <v>1976854</v>
      </c>
      <c r="N24" s="12">
        <v>0</v>
      </c>
      <c r="O24" s="12">
        <v>0</v>
      </c>
      <c r="P24" s="12">
        <v>0</v>
      </c>
      <c r="Q24" s="12">
        <v>0</v>
      </c>
      <c r="R24" s="12">
        <v>1976854</v>
      </c>
      <c r="S24" s="14">
        <v>100</v>
      </c>
      <c r="T24" s="14">
        <v>0</v>
      </c>
    </row>
    <row r="25" spans="2:20">
      <c r="B25" s="24"/>
      <c r="C25" s="24"/>
      <c r="D25" s="24"/>
      <c r="E25" s="24"/>
      <c r="F25" s="24"/>
      <c r="G25" s="24"/>
      <c r="H25" s="11" t="s">
        <v>17</v>
      </c>
      <c r="I25" s="12">
        <v>2519670</v>
      </c>
      <c r="J25" s="12">
        <v>486144</v>
      </c>
      <c r="K25" s="13">
        <v>0</v>
      </c>
      <c r="L25" s="12">
        <v>0</v>
      </c>
      <c r="M25" s="12">
        <f t="shared" ref="M25:M27" si="2">SUM(I25:L25)</f>
        <v>3005814</v>
      </c>
      <c r="N25" s="12">
        <v>0</v>
      </c>
      <c r="O25" s="12">
        <v>0</v>
      </c>
      <c r="P25" s="12">
        <v>0</v>
      </c>
      <c r="Q25" s="12">
        <v>0</v>
      </c>
      <c r="R25" s="12">
        <v>3005813.5</v>
      </c>
      <c r="S25" s="14">
        <v>100</v>
      </c>
      <c r="T25" s="14">
        <v>0</v>
      </c>
    </row>
    <row r="26" spans="2:20">
      <c r="B26" s="24"/>
      <c r="C26" s="24"/>
      <c r="D26" s="24"/>
      <c r="E26" s="24"/>
      <c r="F26" s="24"/>
      <c r="G26" s="24"/>
      <c r="H26" s="11" t="s">
        <v>18</v>
      </c>
      <c r="I26" s="12">
        <v>0</v>
      </c>
      <c r="J26" s="12">
        <v>0</v>
      </c>
      <c r="K26" s="13">
        <v>0</v>
      </c>
      <c r="L26" s="12">
        <v>0</v>
      </c>
      <c r="M26" s="12">
        <f t="shared" si="2"/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4"/>
      <c r="T26" s="14"/>
    </row>
    <row r="27" spans="2:20">
      <c r="B27" s="24"/>
      <c r="C27" s="24"/>
      <c r="D27" s="24"/>
      <c r="E27" s="24"/>
      <c r="F27" s="24"/>
      <c r="G27" s="24"/>
      <c r="H27" s="11" t="s">
        <v>19</v>
      </c>
      <c r="I27" s="12">
        <v>2519670</v>
      </c>
      <c r="J27" s="12">
        <v>486144</v>
      </c>
      <c r="K27" s="13">
        <v>0</v>
      </c>
      <c r="L27" s="12">
        <v>0</v>
      </c>
      <c r="M27" s="12">
        <f t="shared" si="2"/>
        <v>3005814</v>
      </c>
      <c r="N27" s="12">
        <v>0</v>
      </c>
      <c r="O27" s="12">
        <v>0</v>
      </c>
      <c r="P27" s="12">
        <v>0</v>
      </c>
      <c r="Q27" s="12">
        <v>0</v>
      </c>
      <c r="R27" s="12">
        <v>3005813.5</v>
      </c>
      <c r="S27" s="14">
        <v>100</v>
      </c>
      <c r="T27" s="14">
        <v>0</v>
      </c>
    </row>
    <row r="28" spans="2:20">
      <c r="B28" s="24"/>
      <c r="C28" s="24"/>
      <c r="D28" s="24"/>
      <c r="E28" s="24"/>
      <c r="F28" s="24"/>
      <c r="G28" s="24"/>
      <c r="H28" s="11" t="s">
        <v>48</v>
      </c>
      <c r="I28" s="14">
        <v>169</v>
      </c>
      <c r="J28" s="14">
        <v>99.61</v>
      </c>
      <c r="K28" s="14"/>
      <c r="L28" s="14"/>
      <c r="M28" s="14">
        <v>152.05035374387791</v>
      </c>
      <c r="N28" s="14"/>
      <c r="O28" s="14"/>
      <c r="P28" s="14"/>
      <c r="Q28" s="14"/>
      <c r="R28" s="14">
        <v>152.05035374387791</v>
      </c>
    </row>
    <row r="29" spans="2:20">
      <c r="B29" s="24"/>
      <c r="C29" s="24"/>
      <c r="D29" s="24"/>
      <c r="E29" s="24"/>
      <c r="F29" s="24"/>
      <c r="G29" s="24"/>
      <c r="H29" s="11" t="s">
        <v>49</v>
      </c>
      <c r="I29" s="14">
        <v>100</v>
      </c>
      <c r="J29" s="14">
        <v>100</v>
      </c>
      <c r="K29" s="14"/>
      <c r="L29" s="14"/>
      <c r="M29" s="14">
        <v>100</v>
      </c>
      <c r="N29" s="14"/>
      <c r="O29" s="14"/>
      <c r="P29" s="14"/>
      <c r="Q29" s="14"/>
      <c r="R29" s="14">
        <v>100</v>
      </c>
    </row>
    <row r="30" spans="2:20">
      <c r="B30" s="24"/>
      <c r="C30" s="24"/>
      <c r="D30" s="24" t="s">
        <v>6</v>
      </c>
      <c r="E30" s="24"/>
      <c r="F30" s="24"/>
      <c r="G30" s="24"/>
      <c r="H30" s="23" t="s">
        <v>52</v>
      </c>
    </row>
    <row r="31" spans="2:20">
      <c r="B31" s="24"/>
      <c r="C31" s="24"/>
      <c r="D31" s="24"/>
      <c r="E31" s="24"/>
      <c r="F31" s="24"/>
      <c r="G31" s="24"/>
      <c r="H31" s="23"/>
    </row>
    <row r="32" spans="2:20">
      <c r="B32" s="24"/>
      <c r="C32" s="24"/>
      <c r="D32" s="24"/>
      <c r="E32" s="24"/>
      <c r="F32" s="24"/>
      <c r="G32" s="24"/>
      <c r="H32" s="11" t="s">
        <v>16</v>
      </c>
      <c r="I32" s="12">
        <v>1488787</v>
      </c>
      <c r="J32" s="12">
        <v>488067</v>
      </c>
      <c r="K32" s="13">
        <v>0</v>
      </c>
      <c r="L32" s="12">
        <v>0</v>
      </c>
      <c r="M32" s="12">
        <f>SUM(I32:L32)</f>
        <v>1976854</v>
      </c>
      <c r="N32" s="12">
        <v>0</v>
      </c>
      <c r="O32" s="12">
        <v>0</v>
      </c>
      <c r="P32" s="12">
        <v>0</v>
      </c>
      <c r="Q32" s="12">
        <v>0</v>
      </c>
      <c r="R32" s="12">
        <v>1976854</v>
      </c>
      <c r="S32" s="14">
        <v>100</v>
      </c>
      <c r="T32" s="14">
        <v>0</v>
      </c>
    </row>
    <row r="33" spans="2:20">
      <c r="B33" s="24"/>
      <c r="C33" s="24"/>
      <c r="D33" s="24"/>
      <c r="E33" s="24"/>
      <c r="F33" s="24"/>
      <c r="G33" s="24"/>
      <c r="H33" s="11" t="s">
        <v>17</v>
      </c>
      <c r="I33" s="12">
        <v>2519670</v>
      </c>
      <c r="J33" s="12">
        <v>486144</v>
      </c>
      <c r="K33" s="13">
        <v>0</v>
      </c>
      <c r="L33" s="12">
        <v>0</v>
      </c>
      <c r="M33" s="12">
        <f t="shared" ref="M33:M35" si="3">SUM(I33:L33)</f>
        <v>3005814</v>
      </c>
      <c r="N33" s="12">
        <v>0</v>
      </c>
      <c r="O33" s="12">
        <v>0</v>
      </c>
      <c r="P33" s="12">
        <v>0</v>
      </c>
      <c r="Q33" s="12">
        <v>0</v>
      </c>
      <c r="R33" s="12">
        <v>3005813.5</v>
      </c>
      <c r="S33" s="14">
        <v>100</v>
      </c>
      <c r="T33" s="14">
        <v>0</v>
      </c>
    </row>
    <row r="34" spans="2:20">
      <c r="B34" s="24"/>
      <c r="C34" s="24"/>
      <c r="D34" s="24"/>
      <c r="E34" s="24"/>
      <c r="F34" s="24"/>
      <c r="G34" s="24"/>
      <c r="H34" s="11" t="s">
        <v>18</v>
      </c>
      <c r="I34" s="12">
        <v>0</v>
      </c>
      <c r="J34" s="12">
        <v>0</v>
      </c>
      <c r="K34" s="13">
        <v>0</v>
      </c>
      <c r="L34" s="12">
        <v>0</v>
      </c>
      <c r="M34" s="12">
        <f t="shared" si="3"/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4"/>
      <c r="T34" s="14"/>
    </row>
    <row r="35" spans="2:20">
      <c r="B35" s="24"/>
      <c r="C35" s="24"/>
      <c r="D35" s="24"/>
      <c r="E35" s="24"/>
      <c r="F35" s="24"/>
      <c r="G35" s="24"/>
      <c r="H35" s="11" t="s">
        <v>19</v>
      </c>
      <c r="I35" s="12">
        <v>2519670</v>
      </c>
      <c r="J35" s="12">
        <v>486144</v>
      </c>
      <c r="K35" s="13">
        <v>0</v>
      </c>
      <c r="L35" s="12">
        <v>0</v>
      </c>
      <c r="M35" s="12">
        <f t="shared" si="3"/>
        <v>3005814</v>
      </c>
      <c r="N35" s="12">
        <v>0</v>
      </c>
      <c r="O35" s="12">
        <v>0</v>
      </c>
      <c r="P35" s="12">
        <v>0</v>
      </c>
      <c r="Q35" s="12">
        <v>0</v>
      </c>
      <c r="R35" s="12">
        <v>3005813.5</v>
      </c>
      <c r="S35" s="14">
        <v>100</v>
      </c>
      <c r="T35" s="14">
        <v>0</v>
      </c>
    </row>
    <row r="36" spans="2:20">
      <c r="B36" s="24"/>
      <c r="C36" s="24"/>
      <c r="D36" s="24"/>
      <c r="E36" s="24"/>
      <c r="F36" s="24"/>
      <c r="G36" s="24"/>
      <c r="H36" s="11" t="s">
        <v>48</v>
      </c>
      <c r="I36" s="14">
        <v>169</v>
      </c>
      <c r="J36" s="14">
        <v>99.61</v>
      </c>
      <c r="K36" s="14"/>
      <c r="L36" s="14"/>
      <c r="M36" s="14">
        <v>152.05035374387791</v>
      </c>
      <c r="N36" s="14"/>
      <c r="O36" s="14"/>
      <c r="P36" s="14"/>
      <c r="Q36" s="14"/>
      <c r="R36" s="14">
        <v>152.05035374387791</v>
      </c>
    </row>
    <row r="37" spans="2:20">
      <c r="B37" s="24"/>
      <c r="C37" s="24"/>
      <c r="D37" s="24"/>
      <c r="E37" s="24"/>
      <c r="F37" s="24"/>
      <c r="G37" s="24"/>
      <c r="H37" s="11" t="s">
        <v>49</v>
      </c>
      <c r="I37" s="14">
        <v>100</v>
      </c>
      <c r="J37" s="14">
        <v>100</v>
      </c>
      <c r="K37" s="14"/>
      <c r="L37" s="14"/>
      <c r="M37" s="14">
        <v>100</v>
      </c>
      <c r="N37" s="14"/>
      <c r="O37" s="14"/>
      <c r="P37" s="14"/>
      <c r="Q37" s="14"/>
      <c r="R37" s="14">
        <v>100</v>
      </c>
    </row>
    <row r="38" spans="2:20">
      <c r="B38" s="24"/>
      <c r="C38" s="24"/>
      <c r="D38" s="24"/>
      <c r="E38" s="24" t="s">
        <v>21</v>
      </c>
      <c r="F38" s="24"/>
      <c r="G38" s="24"/>
      <c r="H38" s="23" t="s">
        <v>53</v>
      </c>
    </row>
    <row r="39" spans="2:20">
      <c r="B39" s="24"/>
      <c r="C39" s="24"/>
      <c r="D39" s="24"/>
      <c r="E39" s="24"/>
      <c r="F39" s="24"/>
      <c r="G39" s="24"/>
      <c r="H39" s="23"/>
    </row>
    <row r="40" spans="2:20">
      <c r="B40" s="24"/>
      <c r="C40" s="24"/>
      <c r="D40" s="24"/>
      <c r="E40" s="24"/>
      <c r="F40" s="24"/>
      <c r="G40" s="24"/>
      <c r="H40" s="11" t="s">
        <v>16</v>
      </c>
      <c r="I40" s="12">
        <v>1488787</v>
      </c>
      <c r="J40" s="12">
        <v>488067</v>
      </c>
      <c r="K40" s="13">
        <v>0</v>
      </c>
      <c r="L40" s="12">
        <v>0</v>
      </c>
      <c r="M40" s="12">
        <f>SUM(I40:L40)</f>
        <v>1976854</v>
      </c>
      <c r="N40" s="12">
        <v>0</v>
      </c>
      <c r="O40" s="12">
        <v>0</v>
      </c>
      <c r="P40" s="12">
        <v>0</v>
      </c>
      <c r="Q40" s="12">
        <v>0</v>
      </c>
      <c r="R40" s="12">
        <v>1976854</v>
      </c>
      <c r="S40" s="14">
        <v>100</v>
      </c>
      <c r="T40" s="14">
        <v>0</v>
      </c>
    </row>
    <row r="41" spans="2:20">
      <c r="B41" s="24"/>
      <c r="C41" s="24"/>
      <c r="D41" s="24"/>
      <c r="E41" s="24"/>
      <c r="F41" s="24"/>
      <c r="G41" s="24"/>
      <c r="H41" s="11" t="s">
        <v>17</v>
      </c>
      <c r="I41" s="12">
        <v>2519670</v>
      </c>
      <c r="J41" s="12">
        <v>486144</v>
      </c>
      <c r="K41" s="13">
        <v>0</v>
      </c>
      <c r="L41" s="12">
        <v>0</v>
      </c>
      <c r="M41" s="12">
        <f t="shared" ref="M41:M43" si="4">SUM(I41:L41)</f>
        <v>3005814</v>
      </c>
      <c r="N41" s="12">
        <v>0</v>
      </c>
      <c r="O41" s="12">
        <v>0</v>
      </c>
      <c r="P41" s="12">
        <v>0</v>
      </c>
      <c r="Q41" s="12">
        <v>0</v>
      </c>
      <c r="R41" s="12">
        <v>3005813.5</v>
      </c>
      <c r="S41" s="14">
        <v>100</v>
      </c>
      <c r="T41" s="14">
        <v>0</v>
      </c>
    </row>
    <row r="42" spans="2:20">
      <c r="B42" s="24"/>
      <c r="C42" s="24"/>
      <c r="D42" s="24"/>
      <c r="E42" s="24"/>
      <c r="F42" s="24"/>
      <c r="G42" s="24"/>
      <c r="H42" s="11" t="s">
        <v>18</v>
      </c>
      <c r="I42" s="12">
        <v>0</v>
      </c>
      <c r="J42" s="12">
        <v>0</v>
      </c>
      <c r="K42" s="13">
        <v>0</v>
      </c>
      <c r="L42" s="12">
        <v>0</v>
      </c>
      <c r="M42" s="12">
        <f t="shared" si="4"/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4"/>
      <c r="T42" s="14"/>
    </row>
    <row r="43" spans="2:20">
      <c r="B43" s="24"/>
      <c r="C43" s="24"/>
      <c r="D43" s="24"/>
      <c r="E43" s="24"/>
      <c r="F43" s="24"/>
      <c r="G43" s="24"/>
      <c r="H43" s="11" t="s">
        <v>19</v>
      </c>
      <c r="I43" s="12">
        <v>1519670</v>
      </c>
      <c r="J43" s="12">
        <v>486144</v>
      </c>
      <c r="K43" s="13">
        <v>0</v>
      </c>
      <c r="L43" s="12">
        <v>0</v>
      </c>
      <c r="M43" s="12">
        <f t="shared" si="4"/>
        <v>2005814</v>
      </c>
      <c r="N43" s="12">
        <v>0</v>
      </c>
      <c r="O43" s="12">
        <v>0</v>
      </c>
      <c r="P43" s="12">
        <v>0</v>
      </c>
      <c r="Q43" s="12">
        <v>0</v>
      </c>
      <c r="R43" s="12">
        <v>3005813.5</v>
      </c>
      <c r="S43" s="14">
        <v>100</v>
      </c>
      <c r="T43" s="14">
        <v>0</v>
      </c>
    </row>
    <row r="44" spans="2:20">
      <c r="B44" s="24"/>
      <c r="C44" s="24"/>
      <c r="D44" s="24"/>
      <c r="E44" s="24"/>
      <c r="F44" s="24"/>
      <c r="G44" s="24"/>
      <c r="H44" s="11" t="s">
        <v>48</v>
      </c>
      <c r="I44" s="15">
        <v>169</v>
      </c>
      <c r="J44" s="14">
        <v>99.61</v>
      </c>
      <c r="K44" s="14"/>
      <c r="L44" s="14"/>
      <c r="M44" s="14">
        <v>152.05035374387791</v>
      </c>
      <c r="N44" s="14"/>
      <c r="O44" s="14"/>
      <c r="P44" s="14"/>
      <c r="Q44" s="14"/>
      <c r="R44" s="14">
        <v>152.05035374387791</v>
      </c>
    </row>
    <row r="45" spans="2:20">
      <c r="B45" s="24"/>
      <c r="C45" s="24"/>
      <c r="D45" s="24"/>
      <c r="E45" s="24"/>
      <c r="F45" s="24"/>
      <c r="G45" s="24"/>
      <c r="H45" s="11" t="s">
        <v>49</v>
      </c>
      <c r="I45" s="14">
        <v>100</v>
      </c>
      <c r="J45" s="14">
        <v>100</v>
      </c>
      <c r="K45" s="14"/>
      <c r="L45" s="14"/>
      <c r="M45" s="14">
        <v>100</v>
      </c>
      <c r="N45" s="14"/>
      <c r="O45" s="14"/>
      <c r="P45" s="14"/>
      <c r="Q45" s="14"/>
      <c r="R45" s="14">
        <v>100</v>
      </c>
    </row>
    <row r="46" spans="2:20" ht="19.2">
      <c r="B46" s="24"/>
      <c r="C46" s="24"/>
      <c r="D46" s="24"/>
      <c r="E46" s="24"/>
      <c r="F46" s="24" t="s">
        <v>22</v>
      </c>
      <c r="G46" s="24"/>
      <c r="H46" s="10" t="s">
        <v>54</v>
      </c>
    </row>
    <row r="47" spans="2:20">
      <c r="B47" s="24"/>
      <c r="C47" s="24"/>
      <c r="D47" s="24"/>
      <c r="E47" s="24"/>
      <c r="F47" s="24"/>
      <c r="G47" s="24"/>
      <c r="H47" s="11" t="s">
        <v>16</v>
      </c>
      <c r="I47" s="12">
        <f>I54</f>
        <v>1488787</v>
      </c>
      <c r="J47" s="12">
        <f>J54</f>
        <v>488067</v>
      </c>
      <c r="K47" s="12">
        <f t="shared" ref="K47:L47" si="5">K54</f>
        <v>0</v>
      </c>
      <c r="L47" s="12">
        <f t="shared" si="5"/>
        <v>0</v>
      </c>
      <c r="M47" s="12">
        <f>SUM(I47:L47)</f>
        <v>1976854</v>
      </c>
      <c r="N47" s="12">
        <v>0</v>
      </c>
      <c r="O47" s="12">
        <v>0</v>
      </c>
      <c r="P47" s="12">
        <v>0</v>
      </c>
      <c r="Q47" s="12">
        <v>0</v>
      </c>
      <c r="R47" s="12">
        <v>1976854</v>
      </c>
      <c r="S47" s="14">
        <v>100</v>
      </c>
      <c r="T47" s="14">
        <v>0</v>
      </c>
    </row>
    <row r="48" spans="2:20">
      <c r="B48" s="24"/>
      <c r="C48" s="24"/>
      <c r="D48" s="24"/>
      <c r="E48" s="24"/>
      <c r="F48" s="24"/>
      <c r="G48" s="24"/>
      <c r="H48" s="11" t="s">
        <v>17</v>
      </c>
      <c r="I48" s="12">
        <f t="shared" ref="I48:I50" si="6">I55</f>
        <v>2519670</v>
      </c>
      <c r="J48" s="12">
        <f t="shared" ref="J48:L48" si="7">J55</f>
        <v>486144</v>
      </c>
      <c r="K48" s="12">
        <f t="shared" si="7"/>
        <v>0</v>
      </c>
      <c r="L48" s="12">
        <f t="shared" si="7"/>
        <v>0</v>
      </c>
      <c r="M48" s="12">
        <f t="shared" ref="M48:M51" si="8">SUM(I48:L48)</f>
        <v>3005814</v>
      </c>
      <c r="N48" s="12">
        <v>0</v>
      </c>
      <c r="O48" s="12">
        <v>0</v>
      </c>
      <c r="P48" s="12">
        <v>0</v>
      </c>
      <c r="Q48" s="12">
        <v>0</v>
      </c>
      <c r="R48" s="12">
        <v>3005813.5</v>
      </c>
      <c r="S48" s="14">
        <v>100</v>
      </c>
      <c r="T48" s="14">
        <v>0</v>
      </c>
    </row>
    <row r="49" spans="2:20">
      <c r="B49" s="24"/>
      <c r="C49" s="24"/>
      <c r="D49" s="24"/>
      <c r="E49" s="24"/>
      <c r="F49" s="24"/>
      <c r="G49" s="24"/>
      <c r="H49" s="11" t="s">
        <v>18</v>
      </c>
      <c r="I49" s="12">
        <f t="shared" si="6"/>
        <v>0</v>
      </c>
      <c r="J49" s="12">
        <f t="shared" ref="J49:L49" si="9">J56</f>
        <v>0</v>
      </c>
      <c r="K49" s="12">
        <f t="shared" si="9"/>
        <v>0</v>
      </c>
      <c r="L49" s="12">
        <f t="shared" si="9"/>
        <v>0</v>
      </c>
      <c r="M49" s="12">
        <f t="shared" si="8"/>
        <v>0</v>
      </c>
      <c r="N49" s="12">
        <v>0</v>
      </c>
      <c r="O49" s="12">
        <v>0</v>
      </c>
      <c r="P49" s="12">
        <v>0</v>
      </c>
      <c r="Q49" s="12">
        <v>0</v>
      </c>
      <c r="R49" s="12">
        <v>1976854</v>
      </c>
      <c r="S49" s="14"/>
      <c r="T49" s="14"/>
    </row>
    <row r="50" spans="2:20">
      <c r="B50" s="24"/>
      <c r="C50" s="24"/>
      <c r="D50" s="24"/>
      <c r="E50" s="24"/>
      <c r="F50" s="24"/>
      <c r="G50" s="24"/>
      <c r="H50" s="11" t="s">
        <v>19</v>
      </c>
      <c r="I50" s="12">
        <f t="shared" si="6"/>
        <v>2519670</v>
      </c>
      <c r="J50" s="12">
        <f t="shared" ref="J50:L50" si="10">J57</f>
        <v>486143.62</v>
      </c>
      <c r="K50" s="12">
        <f t="shared" si="10"/>
        <v>0</v>
      </c>
      <c r="L50" s="12">
        <f t="shared" si="10"/>
        <v>0</v>
      </c>
      <c r="M50" s="12">
        <f t="shared" si="8"/>
        <v>3005813.62</v>
      </c>
      <c r="N50" s="12">
        <v>0</v>
      </c>
      <c r="O50" s="12">
        <v>0</v>
      </c>
      <c r="P50" s="12">
        <v>0</v>
      </c>
      <c r="Q50" s="12">
        <v>0</v>
      </c>
      <c r="R50" s="12">
        <v>3005813.5</v>
      </c>
      <c r="S50" s="14">
        <v>100</v>
      </c>
      <c r="T50" s="14">
        <v>0</v>
      </c>
    </row>
    <row r="51" spans="2:20">
      <c r="B51" s="24"/>
      <c r="C51" s="24"/>
      <c r="D51" s="24"/>
      <c r="E51" s="24"/>
      <c r="F51" s="24"/>
      <c r="G51" s="24"/>
      <c r="H51" s="11" t="s">
        <v>48</v>
      </c>
      <c r="I51" s="14">
        <v>169</v>
      </c>
      <c r="J51" s="14">
        <v>99.61</v>
      </c>
      <c r="K51" s="14"/>
      <c r="L51" s="14"/>
      <c r="M51" s="12">
        <f t="shared" si="8"/>
        <v>268.61</v>
      </c>
      <c r="N51" s="14"/>
      <c r="O51" s="14"/>
      <c r="P51" s="14"/>
      <c r="Q51" s="14"/>
      <c r="R51" s="14">
        <v>152.05035374387791</v>
      </c>
    </row>
    <row r="52" spans="2:20">
      <c r="B52" s="24"/>
      <c r="C52" s="24"/>
      <c r="D52" s="24"/>
      <c r="E52" s="24"/>
      <c r="F52" s="24"/>
      <c r="G52" s="24"/>
      <c r="H52" s="11" t="s">
        <v>49</v>
      </c>
      <c r="I52" s="14">
        <v>100</v>
      </c>
      <c r="J52" s="14">
        <v>100</v>
      </c>
      <c r="K52" s="14"/>
      <c r="L52" s="14"/>
      <c r="M52" s="14">
        <v>100</v>
      </c>
      <c r="N52" s="14"/>
      <c r="O52" s="14"/>
      <c r="P52" s="14"/>
      <c r="Q52" s="14"/>
      <c r="R52" s="14">
        <v>100</v>
      </c>
    </row>
    <row r="53" spans="2:20" ht="19.2">
      <c r="B53" s="24"/>
      <c r="C53" s="24"/>
      <c r="D53" s="24"/>
      <c r="E53" s="24"/>
      <c r="F53" s="24"/>
      <c r="G53" s="24" t="s">
        <v>55</v>
      </c>
      <c r="H53" s="6" t="s">
        <v>56</v>
      </c>
    </row>
    <row r="54" spans="2:20">
      <c r="B54" s="24"/>
      <c r="C54" s="24"/>
      <c r="D54" s="24"/>
      <c r="E54" s="24"/>
      <c r="F54" s="24"/>
      <c r="G54" s="24"/>
      <c r="H54" s="11" t="s">
        <v>16</v>
      </c>
      <c r="I54" s="12">
        <v>1488787</v>
      </c>
      <c r="J54" s="12">
        <v>488067</v>
      </c>
      <c r="K54" s="13">
        <v>0</v>
      </c>
      <c r="L54" s="12">
        <v>0</v>
      </c>
      <c r="M54" s="13">
        <v>1976854</v>
      </c>
      <c r="N54" s="12">
        <v>0</v>
      </c>
      <c r="O54" s="12">
        <v>0</v>
      </c>
      <c r="P54" s="12">
        <v>0</v>
      </c>
      <c r="Q54" s="12">
        <v>0</v>
      </c>
      <c r="R54" s="12">
        <v>1976854</v>
      </c>
      <c r="S54" s="14">
        <v>100</v>
      </c>
      <c r="T54" s="14">
        <v>0</v>
      </c>
    </row>
    <row r="55" spans="2:20">
      <c r="B55" s="24"/>
      <c r="C55" s="24"/>
      <c r="D55" s="24"/>
      <c r="E55" s="24"/>
      <c r="F55" s="24"/>
      <c r="G55" s="24"/>
      <c r="H55" s="11" t="s">
        <v>17</v>
      </c>
      <c r="I55" s="12">
        <v>2519670</v>
      </c>
      <c r="J55" s="12">
        <v>486144</v>
      </c>
      <c r="K55" s="13">
        <v>0</v>
      </c>
      <c r="L55" s="12">
        <v>0</v>
      </c>
      <c r="M55" s="13">
        <v>3005813.5</v>
      </c>
      <c r="N55" s="12">
        <v>0</v>
      </c>
      <c r="O55" s="12">
        <v>0</v>
      </c>
      <c r="P55" s="12">
        <v>0</v>
      </c>
      <c r="Q55" s="12">
        <v>0</v>
      </c>
      <c r="R55" s="12">
        <v>3005813.5</v>
      </c>
      <c r="S55" s="14">
        <v>100</v>
      </c>
      <c r="T55" s="14">
        <v>0</v>
      </c>
    </row>
    <row r="56" spans="2:20">
      <c r="B56" s="24"/>
      <c r="C56" s="24"/>
      <c r="D56" s="24"/>
      <c r="E56" s="24"/>
      <c r="F56" s="24"/>
      <c r="G56" s="24"/>
      <c r="H56" s="11" t="s">
        <v>18</v>
      </c>
      <c r="I56" s="12">
        <v>0</v>
      </c>
      <c r="J56" s="12">
        <v>0</v>
      </c>
      <c r="K56" s="13">
        <v>0</v>
      </c>
      <c r="L56" s="12">
        <v>0</v>
      </c>
      <c r="M56" s="13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4"/>
      <c r="T56" s="14"/>
    </row>
    <row r="57" spans="2:20">
      <c r="B57" s="24"/>
      <c r="C57" s="24"/>
      <c r="D57" s="24"/>
      <c r="E57" s="24"/>
      <c r="F57" s="24"/>
      <c r="G57" s="24"/>
      <c r="H57" s="11" t="s">
        <v>19</v>
      </c>
      <c r="I57" s="12">
        <v>2519670</v>
      </c>
      <c r="J57" s="12">
        <v>486143.62</v>
      </c>
      <c r="K57" s="13">
        <v>0</v>
      </c>
      <c r="L57" s="12">
        <v>0</v>
      </c>
      <c r="M57" s="13">
        <v>3005813.5</v>
      </c>
      <c r="N57" s="12">
        <v>0</v>
      </c>
      <c r="O57" s="12">
        <v>0</v>
      </c>
      <c r="P57" s="12">
        <v>0</v>
      </c>
      <c r="Q57" s="12">
        <v>0</v>
      </c>
      <c r="R57" s="12">
        <v>3005813.5</v>
      </c>
      <c r="S57" s="14">
        <v>100</v>
      </c>
      <c r="T57" s="14">
        <v>0</v>
      </c>
    </row>
    <row r="58" spans="2:20">
      <c r="B58" s="24"/>
      <c r="C58" s="24"/>
      <c r="D58" s="24"/>
      <c r="E58" s="24"/>
      <c r="F58" s="24"/>
      <c r="G58" s="24"/>
      <c r="H58" s="11" t="s">
        <v>48</v>
      </c>
      <c r="I58" s="14">
        <v>169</v>
      </c>
      <c r="J58" s="14">
        <v>99.61</v>
      </c>
      <c r="K58" s="14"/>
      <c r="L58" s="14"/>
      <c r="M58" s="14">
        <v>152.05035374387791</v>
      </c>
      <c r="N58" s="14"/>
      <c r="O58" s="14"/>
      <c r="P58" s="14"/>
      <c r="Q58" s="14"/>
      <c r="R58" s="14">
        <v>152.05035374387791</v>
      </c>
    </row>
    <row r="59" spans="2:20">
      <c r="B59" s="24"/>
      <c r="C59" s="24"/>
      <c r="D59" s="24"/>
      <c r="E59" s="24"/>
      <c r="F59" s="24"/>
      <c r="G59" s="24"/>
      <c r="H59" s="11" t="s">
        <v>49</v>
      </c>
      <c r="I59" s="14">
        <v>100</v>
      </c>
      <c r="J59" s="14">
        <v>100</v>
      </c>
      <c r="K59" s="14"/>
      <c r="L59" s="14"/>
      <c r="M59" s="14">
        <v>100</v>
      </c>
      <c r="N59" s="14"/>
      <c r="O59" s="14"/>
      <c r="P59" s="14"/>
      <c r="Q59" s="14"/>
      <c r="R59" s="14">
        <v>100</v>
      </c>
    </row>
    <row r="60" spans="2:20">
      <c r="B60" s="24" t="s">
        <v>57</v>
      </c>
      <c r="C60" s="24"/>
      <c r="D60" s="24"/>
      <c r="E60" s="24"/>
      <c r="F60" s="24"/>
      <c r="G60" s="24"/>
      <c r="H60" s="10" t="s">
        <v>58</v>
      </c>
    </row>
    <row r="61" spans="2:20">
      <c r="B61" s="24"/>
      <c r="C61" s="24"/>
      <c r="D61" s="24"/>
      <c r="E61" s="24"/>
      <c r="F61" s="24"/>
      <c r="G61" s="24"/>
      <c r="H61" s="11" t="s">
        <v>16</v>
      </c>
      <c r="I61" s="12">
        <v>272754359</v>
      </c>
      <c r="J61" s="12">
        <v>124685364</v>
      </c>
      <c r="K61" s="13">
        <v>0</v>
      </c>
      <c r="L61" s="12">
        <v>0</v>
      </c>
      <c r="M61" s="12">
        <v>397439723</v>
      </c>
      <c r="N61" s="12">
        <v>0</v>
      </c>
      <c r="O61" s="13">
        <v>0</v>
      </c>
      <c r="P61" s="12">
        <v>0</v>
      </c>
      <c r="Q61" s="12">
        <v>0</v>
      </c>
      <c r="R61" s="12">
        <v>397439723</v>
      </c>
      <c r="S61" s="14">
        <v>100</v>
      </c>
      <c r="T61" s="14">
        <v>0</v>
      </c>
    </row>
    <row r="62" spans="2:20">
      <c r="B62" s="24"/>
      <c r="C62" s="24"/>
      <c r="D62" s="24"/>
      <c r="E62" s="24"/>
      <c r="F62" s="24"/>
      <c r="G62" s="24"/>
      <c r="H62" s="11" t="s">
        <v>17</v>
      </c>
      <c r="I62" s="12">
        <v>242068285</v>
      </c>
      <c r="J62" s="12">
        <v>122508901</v>
      </c>
      <c r="K62" s="13">
        <v>0</v>
      </c>
      <c r="L62" s="12">
        <v>0</v>
      </c>
      <c r="M62" s="12">
        <v>364577186.18000001</v>
      </c>
      <c r="N62" s="12">
        <v>0</v>
      </c>
      <c r="O62" s="13">
        <v>0</v>
      </c>
      <c r="P62" s="12">
        <v>0</v>
      </c>
      <c r="Q62" s="12">
        <v>0</v>
      </c>
      <c r="R62" s="12">
        <v>364577186.18000001</v>
      </c>
      <c r="S62" s="14">
        <v>100</v>
      </c>
      <c r="T62" s="14">
        <v>0</v>
      </c>
    </row>
    <row r="63" spans="2:20">
      <c r="B63" s="24"/>
      <c r="C63" s="24"/>
      <c r="D63" s="24"/>
      <c r="E63" s="24"/>
      <c r="F63" s="24"/>
      <c r="G63" s="24"/>
      <c r="H63" s="11" t="s">
        <v>18</v>
      </c>
      <c r="I63" s="12">
        <v>0</v>
      </c>
      <c r="J63" s="12">
        <v>0</v>
      </c>
      <c r="K63" s="13">
        <v>0</v>
      </c>
      <c r="L63" s="12">
        <v>0</v>
      </c>
      <c r="M63" s="12">
        <v>0</v>
      </c>
      <c r="N63" s="12">
        <v>0</v>
      </c>
      <c r="O63" s="13">
        <v>0</v>
      </c>
      <c r="P63" s="12">
        <v>0</v>
      </c>
      <c r="Q63" s="12">
        <v>0</v>
      </c>
      <c r="R63" s="12">
        <v>0</v>
      </c>
      <c r="S63" s="14"/>
      <c r="T63" s="14"/>
    </row>
    <row r="64" spans="2:20">
      <c r="B64" s="24"/>
      <c r="C64" s="24"/>
      <c r="D64" s="24"/>
      <c r="E64" s="24"/>
      <c r="F64" s="24"/>
      <c r="G64" s="24"/>
      <c r="H64" s="11" t="s">
        <v>19</v>
      </c>
      <c r="I64" s="12">
        <v>242068285</v>
      </c>
      <c r="J64" s="12">
        <v>120840001</v>
      </c>
      <c r="K64" s="13">
        <v>0</v>
      </c>
      <c r="L64" s="12">
        <v>0</v>
      </c>
      <c r="M64" s="12">
        <v>362908286.16000003</v>
      </c>
      <c r="N64" s="12">
        <v>0</v>
      </c>
      <c r="O64" s="13">
        <v>0</v>
      </c>
      <c r="P64" s="12">
        <v>0</v>
      </c>
      <c r="Q64" s="12">
        <v>0</v>
      </c>
      <c r="R64" s="12">
        <v>362908286.16000003</v>
      </c>
      <c r="S64" s="14">
        <v>100</v>
      </c>
      <c r="T64" s="14">
        <v>0</v>
      </c>
    </row>
    <row r="65" spans="2:20">
      <c r="B65" s="24"/>
      <c r="C65" s="24"/>
      <c r="D65" s="24"/>
      <c r="E65" s="24"/>
      <c r="F65" s="24"/>
      <c r="G65" s="24"/>
      <c r="H65" s="11" t="s">
        <v>48</v>
      </c>
      <c r="I65" s="14">
        <v>88.75</v>
      </c>
      <c r="J65" s="14">
        <v>96.915946734534145</v>
      </c>
      <c r="K65" s="14"/>
      <c r="L65" s="14"/>
      <c r="M65" s="14">
        <v>91.311528555991885</v>
      </c>
      <c r="N65" s="14"/>
      <c r="O65" s="14"/>
      <c r="P65" s="14"/>
      <c r="Q65" s="14"/>
      <c r="R65" s="14">
        <v>91.311528555991885</v>
      </c>
    </row>
    <row r="66" spans="2:20">
      <c r="B66" s="24"/>
      <c r="C66" s="24"/>
      <c r="D66" s="24"/>
      <c r="E66" s="24"/>
      <c r="F66" s="24"/>
      <c r="G66" s="24"/>
      <c r="H66" s="11" t="s">
        <v>49</v>
      </c>
      <c r="I66" s="14">
        <v>100</v>
      </c>
      <c r="J66" s="14">
        <v>98.637731620600832</v>
      </c>
      <c r="K66" s="14"/>
      <c r="L66" s="14"/>
      <c r="M66" s="14">
        <v>99.542236847706647</v>
      </c>
      <c r="N66" s="14"/>
      <c r="O66" s="14"/>
      <c r="P66" s="14"/>
      <c r="Q66" s="14"/>
      <c r="R66" s="14">
        <v>99.542236847706647</v>
      </c>
    </row>
    <row r="67" spans="2:20">
      <c r="B67" s="24"/>
      <c r="C67" s="24" t="s">
        <v>5</v>
      </c>
      <c r="D67" s="24"/>
      <c r="E67" s="24"/>
      <c r="F67" s="24"/>
      <c r="G67" s="24"/>
      <c r="H67" s="10" t="s">
        <v>59</v>
      </c>
    </row>
    <row r="68" spans="2:20">
      <c r="B68" s="24"/>
      <c r="C68" s="24"/>
      <c r="D68" s="24"/>
      <c r="E68" s="24"/>
      <c r="F68" s="24"/>
      <c r="G68" s="24"/>
      <c r="H68" s="11" t="s">
        <v>16</v>
      </c>
      <c r="I68" s="12">
        <v>272754359</v>
      </c>
      <c r="J68" s="12">
        <v>124685364</v>
      </c>
      <c r="K68" s="13">
        <v>0</v>
      </c>
      <c r="L68" s="12">
        <v>0</v>
      </c>
      <c r="M68" s="12">
        <v>397439723</v>
      </c>
      <c r="N68" s="12">
        <v>0</v>
      </c>
      <c r="O68" s="12">
        <v>0</v>
      </c>
      <c r="P68" s="12">
        <v>0</v>
      </c>
      <c r="Q68" s="12">
        <v>0</v>
      </c>
      <c r="R68" s="12">
        <v>397439723</v>
      </c>
      <c r="S68" s="14">
        <v>100</v>
      </c>
      <c r="T68" s="14">
        <v>0</v>
      </c>
    </row>
    <row r="69" spans="2:20">
      <c r="B69" s="24"/>
      <c r="C69" s="24"/>
      <c r="D69" s="24"/>
      <c r="E69" s="24"/>
      <c r="F69" s="24"/>
      <c r="G69" s="24"/>
      <c r="H69" s="11" t="s">
        <v>17</v>
      </c>
      <c r="I69" s="12">
        <v>242068285</v>
      </c>
      <c r="J69" s="12">
        <v>122508900.97999999</v>
      </c>
      <c r="K69" s="13">
        <v>0</v>
      </c>
      <c r="L69" s="12">
        <v>0</v>
      </c>
      <c r="M69" s="12">
        <v>364577186.18000001</v>
      </c>
      <c r="N69" s="12">
        <v>0</v>
      </c>
      <c r="O69" s="12">
        <v>0</v>
      </c>
      <c r="P69" s="12">
        <v>0</v>
      </c>
      <c r="Q69" s="12">
        <v>0</v>
      </c>
      <c r="R69" s="12">
        <v>364577186.18000001</v>
      </c>
      <c r="S69" s="14">
        <v>100</v>
      </c>
      <c r="T69" s="14">
        <v>0</v>
      </c>
    </row>
    <row r="70" spans="2:20">
      <c r="B70" s="24"/>
      <c r="C70" s="24"/>
      <c r="D70" s="24"/>
      <c r="E70" s="24"/>
      <c r="F70" s="24"/>
      <c r="G70" s="24"/>
      <c r="H70" s="11" t="s">
        <v>18</v>
      </c>
      <c r="I70" s="12">
        <v>0</v>
      </c>
      <c r="J70" s="12">
        <v>0</v>
      </c>
      <c r="K70" s="13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4"/>
      <c r="T70" s="14"/>
    </row>
    <row r="71" spans="2:20">
      <c r="B71" s="24"/>
      <c r="C71" s="24"/>
      <c r="D71" s="24"/>
      <c r="E71" s="24"/>
      <c r="F71" s="24"/>
      <c r="G71" s="24"/>
      <c r="H71" s="11" t="s">
        <v>19</v>
      </c>
      <c r="I71" s="12">
        <v>242068285</v>
      </c>
      <c r="J71" s="12">
        <v>120840000.96000002</v>
      </c>
      <c r="K71" s="13">
        <v>0</v>
      </c>
      <c r="L71" s="12">
        <v>0</v>
      </c>
      <c r="M71" s="12">
        <v>362908286.16000003</v>
      </c>
      <c r="N71" s="12">
        <v>0</v>
      </c>
      <c r="O71" s="12">
        <v>0</v>
      </c>
      <c r="P71" s="12">
        <v>0</v>
      </c>
      <c r="Q71" s="12">
        <v>0</v>
      </c>
      <c r="R71" s="12">
        <v>362908286.16000003</v>
      </c>
      <c r="S71" s="14">
        <v>100</v>
      </c>
      <c r="T71" s="14">
        <v>0</v>
      </c>
    </row>
    <row r="72" spans="2:20">
      <c r="B72" s="24"/>
      <c r="C72" s="24"/>
      <c r="D72" s="24"/>
      <c r="E72" s="24"/>
      <c r="F72" s="24"/>
      <c r="G72" s="24"/>
      <c r="H72" s="11" t="s">
        <v>48</v>
      </c>
      <c r="I72" s="14">
        <v>88.75</v>
      </c>
      <c r="J72" s="14">
        <v>96.915946734534145</v>
      </c>
      <c r="K72" s="14"/>
      <c r="L72" s="14"/>
      <c r="M72" s="14">
        <v>91.311528555991885</v>
      </c>
      <c r="N72" s="14"/>
      <c r="O72" s="14"/>
      <c r="P72" s="14"/>
      <c r="Q72" s="14"/>
      <c r="R72" s="14">
        <v>91.311528555991885</v>
      </c>
    </row>
    <row r="73" spans="2:20">
      <c r="B73" s="24"/>
      <c r="C73" s="24"/>
      <c r="D73" s="24"/>
      <c r="E73" s="24"/>
      <c r="F73" s="24"/>
      <c r="G73" s="24"/>
      <c r="H73" s="11" t="s">
        <v>49</v>
      </c>
      <c r="I73" s="14">
        <v>100</v>
      </c>
      <c r="J73" s="14">
        <v>98.637731620600832</v>
      </c>
      <c r="K73" s="14"/>
      <c r="L73" s="14"/>
      <c r="M73" s="14">
        <v>99.542236847706647</v>
      </c>
      <c r="N73" s="14"/>
      <c r="O73" s="14"/>
      <c r="P73" s="14"/>
      <c r="Q73" s="14"/>
      <c r="R73" s="14">
        <v>99.542236847706647</v>
      </c>
    </row>
    <row r="74" spans="2:20" ht="10.95" customHeight="1">
      <c r="B74" s="24"/>
      <c r="C74" s="24"/>
      <c r="D74" s="24" t="s">
        <v>57</v>
      </c>
      <c r="E74" s="24"/>
      <c r="F74" s="24"/>
      <c r="G74" s="24"/>
      <c r="H74" s="23" t="s">
        <v>60</v>
      </c>
    </row>
    <row r="75" spans="2:20">
      <c r="B75" s="24"/>
      <c r="C75" s="24"/>
      <c r="D75" s="24"/>
      <c r="E75" s="24"/>
      <c r="F75" s="24"/>
      <c r="G75" s="24"/>
      <c r="H75" s="23"/>
    </row>
    <row r="76" spans="2:20">
      <c r="B76" s="24"/>
      <c r="C76" s="24"/>
      <c r="D76" s="24"/>
      <c r="E76" s="24"/>
      <c r="F76" s="24"/>
      <c r="G76" s="24"/>
      <c r="H76" s="11" t="s">
        <v>16</v>
      </c>
      <c r="I76" s="12">
        <v>210801021</v>
      </c>
      <c r="J76" s="12">
        <v>63753267</v>
      </c>
      <c r="K76" s="13">
        <v>0</v>
      </c>
      <c r="L76" s="12">
        <v>0</v>
      </c>
      <c r="M76" s="12">
        <v>274554288</v>
      </c>
      <c r="N76" s="12">
        <v>0</v>
      </c>
      <c r="O76" s="12">
        <v>0</v>
      </c>
      <c r="P76" s="12">
        <v>0</v>
      </c>
      <c r="Q76" s="12">
        <v>0</v>
      </c>
      <c r="R76" s="12">
        <v>274554288</v>
      </c>
      <c r="S76" s="14">
        <v>100</v>
      </c>
      <c r="T76" s="14">
        <v>0</v>
      </c>
    </row>
    <row r="77" spans="2:20">
      <c r="B77" s="24"/>
      <c r="C77" s="24"/>
      <c r="D77" s="24"/>
      <c r="E77" s="24"/>
      <c r="F77" s="24"/>
      <c r="G77" s="24"/>
      <c r="H77" s="11" t="s">
        <v>17</v>
      </c>
      <c r="I77" s="12">
        <v>179756487</v>
      </c>
      <c r="J77" s="12">
        <v>63614447.710000001</v>
      </c>
      <c r="K77" s="13">
        <v>0</v>
      </c>
      <c r="L77" s="12">
        <v>0</v>
      </c>
      <c r="M77" s="12">
        <v>243370934.68000001</v>
      </c>
      <c r="N77" s="12">
        <v>0</v>
      </c>
      <c r="O77" s="12">
        <v>0</v>
      </c>
      <c r="P77" s="12">
        <v>0</v>
      </c>
      <c r="Q77" s="12">
        <v>0</v>
      </c>
      <c r="R77" s="12">
        <v>243370934.68000001</v>
      </c>
      <c r="S77" s="14">
        <v>100</v>
      </c>
      <c r="T77" s="14">
        <v>0</v>
      </c>
    </row>
    <row r="78" spans="2:20">
      <c r="B78" s="24"/>
      <c r="C78" s="24"/>
      <c r="D78" s="24"/>
      <c r="E78" s="24"/>
      <c r="F78" s="24"/>
      <c r="G78" s="24"/>
      <c r="H78" s="11" t="s">
        <v>18</v>
      </c>
      <c r="I78" s="12">
        <v>0</v>
      </c>
      <c r="J78" s="12">
        <v>0</v>
      </c>
      <c r="K78" s="13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4"/>
      <c r="T78" s="14"/>
    </row>
    <row r="79" spans="2:20">
      <c r="B79" s="24"/>
      <c r="C79" s="24"/>
      <c r="D79" s="24"/>
      <c r="E79" s="24"/>
      <c r="F79" s="24"/>
      <c r="G79" s="24"/>
      <c r="H79" s="11" t="s">
        <v>19</v>
      </c>
      <c r="I79" s="12">
        <v>179756487</v>
      </c>
      <c r="J79" s="12">
        <v>62190649.439999998</v>
      </c>
      <c r="K79" s="13">
        <v>0</v>
      </c>
      <c r="L79" s="12">
        <v>0</v>
      </c>
      <c r="M79" s="12">
        <v>241947136.41000003</v>
      </c>
      <c r="N79" s="12">
        <v>0</v>
      </c>
      <c r="O79" s="12">
        <v>0</v>
      </c>
      <c r="P79" s="12">
        <v>0</v>
      </c>
      <c r="Q79" s="12">
        <v>0</v>
      </c>
      <c r="R79" s="12">
        <v>241947136.41000003</v>
      </c>
      <c r="S79" s="14">
        <v>100</v>
      </c>
      <c r="T79" s="14">
        <v>0</v>
      </c>
    </row>
    <row r="80" spans="2:20">
      <c r="B80" s="24"/>
      <c r="C80" s="24"/>
      <c r="D80" s="24"/>
      <c r="E80" s="24"/>
      <c r="F80" s="24"/>
      <c r="G80" s="24"/>
      <c r="H80" s="11" t="s">
        <v>48</v>
      </c>
      <c r="I80" s="14">
        <v>85.27</v>
      </c>
      <c r="J80" s="14">
        <v>97.548960808549637</v>
      </c>
      <c r="K80" s="14"/>
      <c r="L80" s="14"/>
      <c r="M80" s="14">
        <v>88.123605051835881</v>
      </c>
      <c r="N80" s="14"/>
      <c r="O80" s="14"/>
      <c r="P80" s="14"/>
      <c r="Q80" s="14"/>
      <c r="R80" s="14">
        <v>88.123605051835881</v>
      </c>
    </row>
    <row r="81" spans="2:20">
      <c r="B81" s="24"/>
      <c r="C81" s="24"/>
      <c r="D81" s="24"/>
      <c r="E81" s="24"/>
      <c r="F81" s="24"/>
      <c r="G81" s="24"/>
      <c r="H81" s="11" t="s">
        <v>49</v>
      </c>
      <c r="I81" s="14">
        <v>100</v>
      </c>
      <c r="J81" s="14">
        <v>97.761831908860259</v>
      </c>
      <c r="K81" s="14"/>
      <c r="L81" s="14"/>
      <c r="M81" s="14">
        <v>99.414967826017488</v>
      </c>
      <c r="N81" s="14"/>
      <c r="O81" s="14"/>
      <c r="P81" s="14"/>
      <c r="Q81" s="14"/>
      <c r="R81" s="14">
        <v>99.414967826017488</v>
      </c>
    </row>
    <row r="82" spans="2:20">
      <c r="B82" s="24"/>
      <c r="C82" s="24"/>
      <c r="D82" s="24"/>
      <c r="E82" s="24" t="s">
        <v>23</v>
      </c>
      <c r="F82" s="24"/>
      <c r="G82" s="24"/>
      <c r="H82" s="23" t="s">
        <v>61</v>
      </c>
    </row>
    <row r="83" spans="2:20">
      <c r="B83" s="24"/>
      <c r="C83" s="24"/>
      <c r="D83" s="24"/>
      <c r="E83" s="24"/>
      <c r="F83" s="24"/>
      <c r="G83" s="24"/>
      <c r="H83" s="23"/>
    </row>
    <row r="84" spans="2:20">
      <c r="B84" s="24"/>
      <c r="C84" s="24"/>
      <c r="D84" s="24"/>
      <c r="E84" s="24"/>
      <c r="F84" s="24"/>
      <c r="G84" s="24"/>
      <c r="H84" s="11" t="s">
        <v>16</v>
      </c>
      <c r="I84" s="12">
        <v>25739238</v>
      </c>
      <c r="J84" s="12">
        <v>224235</v>
      </c>
      <c r="K84" s="13">
        <v>0</v>
      </c>
      <c r="L84" s="12">
        <v>0</v>
      </c>
      <c r="M84" s="12">
        <v>25963473</v>
      </c>
      <c r="N84" s="12">
        <v>0</v>
      </c>
      <c r="O84" s="12">
        <v>0</v>
      </c>
      <c r="P84" s="12">
        <v>0</v>
      </c>
      <c r="Q84" s="12">
        <v>0</v>
      </c>
      <c r="R84" s="12">
        <v>25963473</v>
      </c>
      <c r="S84" s="14">
        <v>100</v>
      </c>
      <c r="T84" s="14">
        <v>0</v>
      </c>
    </row>
    <row r="85" spans="2:20">
      <c r="B85" s="24"/>
      <c r="C85" s="24"/>
      <c r="D85" s="24"/>
      <c r="E85" s="24"/>
      <c r="F85" s="24"/>
      <c r="G85" s="24"/>
      <c r="H85" s="11" t="s">
        <v>17</v>
      </c>
      <c r="I85" s="12">
        <v>39256092</v>
      </c>
      <c r="J85" s="12">
        <v>224234.99</v>
      </c>
      <c r="K85" s="13">
        <v>0</v>
      </c>
      <c r="L85" s="12">
        <v>0</v>
      </c>
      <c r="M85" s="12">
        <v>39480327.380000003</v>
      </c>
      <c r="N85" s="12">
        <v>0</v>
      </c>
      <c r="O85" s="12">
        <v>0</v>
      </c>
      <c r="P85" s="12">
        <v>0</v>
      </c>
      <c r="Q85" s="12">
        <v>0</v>
      </c>
      <c r="R85" s="12">
        <v>39480327.380000003</v>
      </c>
      <c r="S85" s="14">
        <v>100</v>
      </c>
      <c r="T85" s="14">
        <v>0</v>
      </c>
    </row>
    <row r="86" spans="2:20">
      <c r="B86" s="24"/>
      <c r="C86" s="24"/>
      <c r="D86" s="24"/>
      <c r="E86" s="24"/>
      <c r="F86" s="24"/>
      <c r="G86" s="24"/>
      <c r="H86" s="11" t="s">
        <v>18</v>
      </c>
      <c r="I86" s="12">
        <v>0</v>
      </c>
      <c r="J86" s="12">
        <v>0</v>
      </c>
      <c r="K86" s="13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4"/>
      <c r="T86" s="14"/>
    </row>
    <row r="87" spans="2:20">
      <c r="B87" s="24"/>
      <c r="C87" s="24"/>
      <c r="D87" s="24"/>
      <c r="E87" s="24"/>
      <c r="F87" s="24"/>
      <c r="G87" s="24"/>
      <c r="H87" s="11" t="s">
        <v>19</v>
      </c>
      <c r="I87" s="12">
        <v>39256092</v>
      </c>
      <c r="J87" s="12">
        <v>224234.99</v>
      </c>
      <c r="K87" s="13">
        <v>0</v>
      </c>
      <c r="L87" s="12">
        <v>0</v>
      </c>
      <c r="M87" s="12">
        <v>39480327.380000003</v>
      </c>
      <c r="N87" s="12">
        <v>0</v>
      </c>
      <c r="O87" s="12">
        <v>0</v>
      </c>
      <c r="P87" s="12">
        <v>0</v>
      </c>
      <c r="Q87" s="12">
        <v>0</v>
      </c>
      <c r="R87" s="12">
        <v>39480327.380000003</v>
      </c>
      <c r="S87" s="14">
        <v>100</v>
      </c>
      <c r="T87" s="14">
        <v>0</v>
      </c>
    </row>
    <row r="88" spans="2:20">
      <c r="B88" s="24"/>
      <c r="C88" s="24"/>
      <c r="D88" s="24"/>
      <c r="E88" s="24"/>
      <c r="F88" s="24"/>
      <c r="G88" s="24"/>
      <c r="H88" s="11" t="s">
        <v>48</v>
      </c>
      <c r="I88" s="15">
        <v>152.51</v>
      </c>
      <c r="J88" s="14">
        <v>99.999995540392888</v>
      </c>
      <c r="K88" s="14"/>
      <c r="L88" s="14"/>
      <c r="M88" s="14">
        <v>152.06104121740572</v>
      </c>
      <c r="N88" s="14"/>
      <c r="O88" s="14"/>
      <c r="P88" s="14"/>
      <c r="Q88" s="14"/>
      <c r="R88" s="14">
        <v>152.06104121740572</v>
      </c>
    </row>
    <row r="89" spans="2:20">
      <c r="B89" s="24"/>
      <c r="C89" s="24"/>
      <c r="D89" s="24"/>
      <c r="E89" s="24"/>
      <c r="F89" s="24"/>
      <c r="G89" s="24"/>
      <c r="H89" s="11" t="s">
        <v>49</v>
      </c>
      <c r="I89" s="14">
        <v>100</v>
      </c>
      <c r="J89" s="14">
        <v>100</v>
      </c>
      <c r="K89" s="14"/>
      <c r="L89" s="14"/>
      <c r="M89" s="14">
        <v>100</v>
      </c>
      <c r="N89" s="14"/>
      <c r="O89" s="14"/>
      <c r="P89" s="14"/>
      <c r="Q89" s="14"/>
      <c r="R89" s="14">
        <v>100</v>
      </c>
    </row>
    <row r="90" spans="2:20">
      <c r="B90" s="24"/>
      <c r="C90" s="24"/>
      <c r="D90" s="24"/>
      <c r="E90" s="24"/>
      <c r="F90" s="24" t="s">
        <v>24</v>
      </c>
      <c r="G90" s="24"/>
      <c r="H90" s="10" t="s">
        <v>62</v>
      </c>
    </row>
    <row r="91" spans="2:20">
      <c r="B91" s="24"/>
      <c r="C91" s="24"/>
      <c r="D91" s="24"/>
      <c r="E91" s="24"/>
      <c r="F91" s="24"/>
      <c r="G91" s="24"/>
      <c r="H91" s="11" t="s">
        <v>16</v>
      </c>
      <c r="I91" s="12">
        <v>25739238</v>
      </c>
      <c r="J91" s="12">
        <v>224235</v>
      </c>
      <c r="K91" s="13">
        <v>0</v>
      </c>
      <c r="L91" s="12">
        <v>0</v>
      </c>
      <c r="M91" s="13">
        <v>25963473</v>
      </c>
      <c r="N91" s="12">
        <v>0</v>
      </c>
      <c r="O91" s="12">
        <v>0</v>
      </c>
      <c r="P91" s="12">
        <v>0</v>
      </c>
      <c r="Q91" s="12">
        <v>0</v>
      </c>
      <c r="R91" s="12">
        <v>25963473</v>
      </c>
      <c r="S91" s="14">
        <v>100</v>
      </c>
      <c r="T91" s="14">
        <v>0</v>
      </c>
    </row>
    <row r="92" spans="2:20">
      <c r="B92" s="24"/>
      <c r="C92" s="24"/>
      <c r="D92" s="24"/>
      <c r="E92" s="24"/>
      <c r="F92" s="24"/>
      <c r="G92" s="24"/>
      <c r="H92" s="11" t="s">
        <v>17</v>
      </c>
      <c r="I92" s="12">
        <v>39256092</v>
      </c>
      <c r="J92" s="12">
        <v>224234.99</v>
      </c>
      <c r="K92" s="13">
        <v>0</v>
      </c>
      <c r="L92" s="12">
        <v>0</v>
      </c>
      <c r="M92" s="13">
        <v>39480327.380000003</v>
      </c>
      <c r="N92" s="12">
        <v>0</v>
      </c>
      <c r="O92" s="12">
        <v>0</v>
      </c>
      <c r="P92" s="12">
        <v>0</v>
      </c>
      <c r="Q92" s="12">
        <v>0</v>
      </c>
      <c r="R92" s="12">
        <v>39480327.380000003</v>
      </c>
      <c r="S92" s="14">
        <v>100</v>
      </c>
      <c r="T92" s="14">
        <v>0</v>
      </c>
    </row>
    <row r="93" spans="2:20">
      <c r="B93" s="24"/>
      <c r="C93" s="24"/>
      <c r="D93" s="24"/>
      <c r="E93" s="24"/>
      <c r="F93" s="24"/>
      <c r="G93" s="24"/>
      <c r="H93" s="11" t="s">
        <v>18</v>
      </c>
      <c r="I93" s="12">
        <v>25739238</v>
      </c>
      <c r="J93" s="12">
        <v>224235</v>
      </c>
      <c r="K93" s="13">
        <v>0</v>
      </c>
      <c r="L93" s="12">
        <v>0</v>
      </c>
      <c r="M93" s="13">
        <v>0</v>
      </c>
      <c r="N93" s="12">
        <v>0</v>
      </c>
      <c r="O93" s="12">
        <v>0</v>
      </c>
      <c r="P93" s="12">
        <v>0</v>
      </c>
      <c r="Q93" s="12">
        <v>0</v>
      </c>
      <c r="R93" s="12">
        <v>25963473</v>
      </c>
      <c r="S93" s="14"/>
      <c r="T93" s="14"/>
    </row>
    <row r="94" spans="2:20">
      <c r="B94" s="24"/>
      <c r="C94" s="24"/>
      <c r="D94" s="24"/>
      <c r="E94" s="24"/>
      <c r="F94" s="24"/>
      <c r="G94" s="24"/>
      <c r="H94" s="11" t="s">
        <v>19</v>
      </c>
      <c r="I94" s="12">
        <v>39256092</v>
      </c>
      <c r="J94" s="12">
        <v>224234.99</v>
      </c>
      <c r="K94" s="13">
        <v>0</v>
      </c>
      <c r="L94" s="12">
        <v>0</v>
      </c>
      <c r="M94" s="13">
        <v>39480327.380000003</v>
      </c>
      <c r="N94" s="12">
        <v>0</v>
      </c>
      <c r="O94" s="12">
        <v>0</v>
      </c>
      <c r="P94" s="12">
        <v>0</v>
      </c>
      <c r="Q94" s="12">
        <v>0</v>
      </c>
      <c r="R94" s="12">
        <v>39480327.380000003</v>
      </c>
      <c r="S94" s="14">
        <v>100</v>
      </c>
      <c r="T94" s="14">
        <v>0</v>
      </c>
    </row>
    <row r="95" spans="2:20">
      <c r="B95" s="24"/>
      <c r="C95" s="24"/>
      <c r="D95" s="24"/>
      <c r="E95" s="24"/>
      <c r="F95" s="24"/>
      <c r="G95" s="24"/>
      <c r="H95" s="11" t="s">
        <v>48</v>
      </c>
      <c r="I95" s="14">
        <v>152.51</v>
      </c>
      <c r="J95" s="14">
        <v>99.999995540392888</v>
      </c>
      <c r="K95" s="14"/>
      <c r="L95" s="14"/>
      <c r="M95" s="14">
        <v>152.06104121740572</v>
      </c>
      <c r="N95" s="14"/>
      <c r="O95" s="14"/>
      <c r="P95" s="14"/>
      <c r="Q95" s="14"/>
      <c r="R95" s="14">
        <v>152.06104121740572</v>
      </c>
    </row>
    <row r="96" spans="2:20">
      <c r="B96" s="24"/>
      <c r="C96" s="24"/>
      <c r="D96" s="24"/>
      <c r="E96" s="24"/>
      <c r="F96" s="24"/>
      <c r="G96" s="24"/>
      <c r="H96" s="11" t="s">
        <v>49</v>
      </c>
      <c r="I96" s="14">
        <v>100</v>
      </c>
      <c r="J96" s="14">
        <v>100</v>
      </c>
      <c r="K96" s="14"/>
      <c r="L96" s="14"/>
      <c r="M96" s="14">
        <v>100</v>
      </c>
      <c r="N96" s="14"/>
      <c r="O96" s="14"/>
      <c r="P96" s="14"/>
      <c r="Q96" s="14"/>
      <c r="R96" s="14">
        <v>100</v>
      </c>
    </row>
    <row r="97" spans="2:20" ht="19.2">
      <c r="B97" s="24"/>
      <c r="C97" s="24"/>
      <c r="D97" s="24"/>
      <c r="E97" s="24"/>
      <c r="F97" s="24"/>
      <c r="G97" s="24" t="s">
        <v>55</v>
      </c>
      <c r="H97" s="6" t="s">
        <v>56</v>
      </c>
    </row>
    <row r="98" spans="2:20">
      <c r="B98" s="24"/>
      <c r="C98" s="24"/>
      <c r="D98" s="24"/>
      <c r="E98" s="24"/>
      <c r="F98" s="24"/>
      <c r="G98" s="24"/>
      <c r="H98" s="11" t="s">
        <v>16</v>
      </c>
      <c r="I98" s="12">
        <v>25739238</v>
      </c>
      <c r="J98" s="12">
        <v>224235</v>
      </c>
      <c r="K98" s="13">
        <v>0</v>
      </c>
      <c r="L98" s="12">
        <v>0</v>
      </c>
      <c r="M98" s="13">
        <v>25963473</v>
      </c>
      <c r="N98" s="12">
        <v>0</v>
      </c>
      <c r="O98" s="12">
        <v>0</v>
      </c>
      <c r="P98" s="12">
        <v>0</v>
      </c>
      <c r="Q98" s="12">
        <v>0</v>
      </c>
      <c r="R98" s="12">
        <v>25963473</v>
      </c>
      <c r="S98" s="14">
        <v>100</v>
      </c>
      <c r="T98" s="14">
        <v>0</v>
      </c>
    </row>
    <row r="99" spans="2:20">
      <c r="B99" s="24"/>
      <c r="C99" s="24"/>
      <c r="D99" s="24"/>
      <c r="E99" s="24"/>
      <c r="F99" s="24"/>
      <c r="G99" s="24"/>
      <c r="H99" s="11" t="s">
        <v>17</v>
      </c>
      <c r="I99" s="12">
        <v>39256092.390000001</v>
      </c>
      <c r="J99" s="12">
        <v>224234.99</v>
      </c>
      <c r="K99" s="13">
        <v>0</v>
      </c>
      <c r="L99" s="12">
        <v>0</v>
      </c>
      <c r="M99" s="13">
        <v>39480327.380000003</v>
      </c>
      <c r="N99" s="12">
        <v>0</v>
      </c>
      <c r="O99" s="12">
        <v>0</v>
      </c>
      <c r="P99" s="12">
        <v>0</v>
      </c>
      <c r="Q99" s="12">
        <v>0</v>
      </c>
      <c r="R99" s="12">
        <v>39480327.380000003</v>
      </c>
      <c r="S99" s="14">
        <v>100</v>
      </c>
      <c r="T99" s="14">
        <v>0</v>
      </c>
    </row>
    <row r="100" spans="2:20">
      <c r="B100" s="24"/>
      <c r="C100" s="24"/>
      <c r="D100" s="24"/>
      <c r="E100" s="24"/>
      <c r="F100" s="24"/>
      <c r="G100" s="24"/>
      <c r="H100" s="11" t="s">
        <v>18</v>
      </c>
      <c r="I100" s="12">
        <v>0</v>
      </c>
      <c r="J100" s="12">
        <v>0</v>
      </c>
      <c r="K100" s="13">
        <v>0</v>
      </c>
      <c r="L100" s="12">
        <v>0</v>
      </c>
      <c r="M100" s="13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4"/>
      <c r="T100" s="14"/>
    </row>
    <row r="101" spans="2:20">
      <c r="B101" s="24"/>
      <c r="C101" s="24"/>
      <c r="D101" s="24"/>
      <c r="E101" s="24"/>
      <c r="F101" s="24"/>
      <c r="G101" s="24"/>
      <c r="H101" s="11" t="s">
        <v>19</v>
      </c>
      <c r="I101" s="12">
        <v>39256092</v>
      </c>
      <c r="J101" s="12">
        <v>224234.99</v>
      </c>
      <c r="K101" s="13">
        <v>0</v>
      </c>
      <c r="L101" s="12">
        <v>0</v>
      </c>
      <c r="M101" s="13">
        <v>39480327.380000003</v>
      </c>
      <c r="N101" s="12">
        <v>0</v>
      </c>
      <c r="O101" s="12">
        <v>0</v>
      </c>
      <c r="P101" s="12">
        <v>0</v>
      </c>
      <c r="Q101" s="12">
        <v>0</v>
      </c>
      <c r="R101" s="12">
        <v>39480327.380000003</v>
      </c>
      <c r="S101" s="14">
        <v>100</v>
      </c>
      <c r="T101" s="14">
        <v>0</v>
      </c>
    </row>
    <row r="102" spans="2:20">
      <c r="B102" s="24"/>
      <c r="C102" s="24"/>
      <c r="D102" s="24"/>
      <c r="E102" s="24"/>
      <c r="F102" s="24"/>
      <c r="G102" s="24"/>
      <c r="H102" s="11" t="s">
        <v>48</v>
      </c>
      <c r="I102" s="14">
        <v>152.51</v>
      </c>
      <c r="J102" s="14">
        <v>99.999995540392888</v>
      </c>
      <c r="K102" s="14"/>
      <c r="L102" s="14"/>
      <c r="M102" s="14">
        <v>152.06104121740572</v>
      </c>
      <c r="N102" s="14"/>
      <c r="O102" s="14"/>
      <c r="P102" s="14"/>
      <c r="Q102" s="14"/>
      <c r="R102" s="14">
        <v>152.06104121740572</v>
      </c>
    </row>
    <row r="103" spans="2:20">
      <c r="B103" s="24"/>
      <c r="C103" s="24"/>
      <c r="D103" s="24"/>
      <c r="E103" s="24"/>
      <c r="F103" s="24"/>
      <c r="G103" s="24"/>
      <c r="H103" s="11" t="s">
        <v>49</v>
      </c>
      <c r="I103" s="14">
        <v>100</v>
      </c>
      <c r="J103" s="14">
        <v>100</v>
      </c>
      <c r="K103" s="14"/>
      <c r="L103" s="14"/>
      <c r="M103" s="14">
        <v>100</v>
      </c>
      <c r="N103" s="14"/>
      <c r="O103" s="14"/>
      <c r="P103" s="14"/>
      <c r="Q103" s="14"/>
      <c r="R103" s="14">
        <v>100</v>
      </c>
    </row>
    <row r="104" spans="2:20" ht="10.95" customHeight="1">
      <c r="B104" s="24"/>
      <c r="C104" s="24"/>
      <c r="D104" s="24"/>
      <c r="E104" s="24" t="s">
        <v>63</v>
      </c>
      <c r="F104" s="24"/>
      <c r="G104" s="24"/>
      <c r="H104" s="23" t="s">
        <v>64</v>
      </c>
    </row>
    <row r="105" spans="2:20">
      <c r="B105" s="24"/>
      <c r="C105" s="24"/>
      <c r="D105" s="24"/>
      <c r="E105" s="24"/>
      <c r="F105" s="24"/>
      <c r="G105" s="24"/>
      <c r="H105" s="23"/>
    </row>
    <row r="106" spans="2:20">
      <c r="B106" s="24"/>
      <c r="C106" s="24"/>
      <c r="D106" s="24"/>
      <c r="E106" s="24"/>
      <c r="F106" s="24"/>
      <c r="G106" s="24"/>
      <c r="H106" s="11" t="s">
        <v>16</v>
      </c>
      <c r="I106" s="12">
        <v>185061783</v>
      </c>
      <c r="J106" s="12">
        <v>63529032</v>
      </c>
      <c r="K106" s="13">
        <v>0</v>
      </c>
      <c r="L106" s="12">
        <v>0</v>
      </c>
      <c r="M106" s="12">
        <v>248590815</v>
      </c>
      <c r="N106" s="12">
        <v>0</v>
      </c>
      <c r="O106" s="12">
        <v>0</v>
      </c>
      <c r="P106" s="12">
        <v>0</v>
      </c>
      <c r="Q106" s="12">
        <v>0</v>
      </c>
      <c r="R106" s="12">
        <v>248590815</v>
      </c>
      <c r="S106" s="14">
        <v>100</v>
      </c>
      <c r="T106" s="14">
        <v>0</v>
      </c>
    </row>
    <row r="107" spans="2:20">
      <c r="B107" s="24"/>
      <c r="C107" s="24"/>
      <c r="D107" s="24"/>
      <c r="E107" s="24"/>
      <c r="F107" s="24"/>
      <c r="G107" s="24"/>
      <c r="H107" s="11" t="s">
        <v>17</v>
      </c>
      <c r="I107" s="12">
        <v>140500395</v>
      </c>
      <c r="J107" s="12">
        <v>63390212.719999999</v>
      </c>
      <c r="K107" s="13">
        <v>0</v>
      </c>
      <c r="L107" s="12">
        <v>0</v>
      </c>
      <c r="M107" s="12">
        <v>203890607.30000001</v>
      </c>
      <c r="N107" s="12">
        <v>0</v>
      </c>
      <c r="O107" s="12">
        <v>0</v>
      </c>
      <c r="P107" s="12">
        <v>0</v>
      </c>
      <c r="Q107" s="12">
        <v>0</v>
      </c>
      <c r="R107" s="12">
        <v>203890607.30000001</v>
      </c>
      <c r="S107" s="14">
        <v>100</v>
      </c>
      <c r="T107" s="14">
        <v>0</v>
      </c>
    </row>
    <row r="108" spans="2:20">
      <c r="B108" s="24"/>
      <c r="C108" s="24"/>
      <c r="D108" s="24"/>
      <c r="E108" s="24"/>
      <c r="F108" s="24"/>
      <c r="G108" s="24"/>
      <c r="H108" s="11" t="s">
        <v>18</v>
      </c>
      <c r="I108" s="12">
        <v>0</v>
      </c>
      <c r="J108" s="12">
        <v>0</v>
      </c>
      <c r="K108" s="13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4"/>
      <c r="T108" s="14"/>
    </row>
    <row r="109" spans="2:20">
      <c r="B109" s="24"/>
      <c r="C109" s="24"/>
      <c r="D109" s="24"/>
      <c r="E109" s="24"/>
      <c r="F109" s="24"/>
      <c r="G109" s="24"/>
      <c r="H109" s="11" t="s">
        <v>19</v>
      </c>
      <c r="I109" s="12">
        <v>140500395</v>
      </c>
      <c r="J109" s="12">
        <v>61966414.450000003</v>
      </c>
      <c r="K109" s="13">
        <v>0</v>
      </c>
      <c r="L109" s="12">
        <v>0</v>
      </c>
      <c r="M109" s="12">
        <v>202466809.03000003</v>
      </c>
      <c r="N109" s="12">
        <v>0</v>
      </c>
      <c r="O109" s="12">
        <v>0</v>
      </c>
      <c r="P109" s="12">
        <v>0</v>
      </c>
      <c r="Q109" s="12">
        <v>0</v>
      </c>
      <c r="R109" s="12">
        <v>202466809.03000003</v>
      </c>
      <c r="S109" s="14">
        <v>100</v>
      </c>
      <c r="T109" s="14">
        <v>0</v>
      </c>
    </row>
    <row r="110" spans="2:20">
      <c r="B110" s="24"/>
      <c r="C110" s="24"/>
      <c r="D110" s="24"/>
      <c r="E110" s="24"/>
      <c r="F110" s="24"/>
      <c r="G110" s="24"/>
      <c r="H110" s="11" t="s">
        <v>48</v>
      </c>
      <c r="I110" s="15">
        <v>75.92</v>
      </c>
      <c r="J110" s="14">
        <v>99.677685530056436</v>
      </c>
      <c r="K110" s="14"/>
      <c r="L110" s="14"/>
      <c r="M110" s="14">
        <v>81.34357773860846</v>
      </c>
      <c r="N110" s="14"/>
      <c r="O110" s="14"/>
      <c r="P110" s="14"/>
      <c r="Q110" s="14"/>
      <c r="R110" s="14">
        <v>81.445812481044413</v>
      </c>
    </row>
    <row r="111" spans="2:20">
      <c r="B111" s="24"/>
      <c r="C111" s="24"/>
      <c r="D111" s="24"/>
      <c r="E111" s="24"/>
      <c r="F111" s="24"/>
      <c r="G111" s="24"/>
      <c r="H111" s="11" t="s">
        <v>49</v>
      </c>
      <c r="I111" s="14">
        <v>100</v>
      </c>
      <c r="J111" s="14">
        <v>97.753914667727912</v>
      </c>
      <c r="K111" s="14"/>
      <c r="L111" s="14"/>
      <c r="M111" s="14">
        <v>99.301685208134657</v>
      </c>
      <c r="N111" s="14"/>
      <c r="O111" s="14"/>
      <c r="P111" s="14"/>
      <c r="Q111" s="14"/>
      <c r="R111" s="14">
        <v>99.301685208134657</v>
      </c>
    </row>
    <row r="112" spans="2:20">
      <c r="B112" s="24"/>
      <c r="C112" s="24"/>
      <c r="D112" s="24"/>
      <c r="E112" s="24"/>
      <c r="F112" s="24" t="s">
        <v>65</v>
      </c>
      <c r="G112" s="24"/>
      <c r="H112" s="10" t="s">
        <v>66</v>
      </c>
    </row>
    <row r="113" spans="2:20">
      <c r="B113" s="24"/>
      <c r="C113" s="24"/>
      <c r="D113" s="24"/>
      <c r="E113" s="24"/>
      <c r="F113" s="24"/>
      <c r="G113" s="24"/>
      <c r="H113" s="11" t="s">
        <v>16</v>
      </c>
      <c r="I113" s="12">
        <v>185061783</v>
      </c>
      <c r="J113" s="12">
        <v>62166787</v>
      </c>
      <c r="K113" s="13">
        <v>0</v>
      </c>
      <c r="L113" s="12">
        <v>0</v>
      </c>
      <c r="M113" s="13">
        <v>247228570</v>
      </c>
      <c r="N113" s="12">
        <v>0</v>
      </c>
      <c r="O113" s="12">
        <v>0</v>
      </c>
      <c r="P113" s="12">
        <v>0</v>
      </c>
      <c r="Q113" s="12">
        <v>0</v>
      </c>
      <c r="R113" s="12">
        <v>247228570</v>
      </c>
      <c r="S113" s="14">
        <v>100</v>
      </c>
      <c r="T113" s="14">
        <v>0</v>
      </c>
    </row>
    <row r="114" spans="2:20">
      <c r="B114" s="24"/>
      <c r="C114" s="24"/>
      <c r="D114" s="24"/>
      <c r="E114" s="24"/>
      <c r="F114" s="24"/>
      <c r="G114" s="24"/>
      <c r="H114" s="11" t="s">
        <v>17</v>
      </c>
      <c r="I114" s="12">
        <v>140500395</v>
      </c>
      <c r="J114" s="12">
        <v>62027967.719999999</v>
      </c>
      <c r="K114" s="13">
        <v>0</v>
      </c>
      <c r="L114" s="12">
        <v>0</v>
      </c>
      <c r="M114" s="13">
        <v>202528362.30000001</v>
      </c>
      <c r="N114" s="12">
        <v>0</v>
      </c>
      <c r="O114" s="12">
        <v>0</v>
      </c>
      <c r="P114" s="12">
        <v>0</v>
      </c>
      <c r="Q114" s="12">
        <v>0</v>
      </c>
      <c r="R114" s="12">
        <v>202528362.30000001</v>
      </c>
      <c r="S114" s="14">
        <v>100</v>
      </c>
      <c r="T114" s="14">
        <v>0</v>
      </c>
    </row>
    <row r="115" spans="2:20">
      <c r="B115" s="24"/>
      <c r="C115" s="24"/>
      <c r="D115" s="24"/>
      <c r="E115" s="24"/>
      <c r="F115" s="24"/>
      <c r="G115" s="24"/>
      <c r="H115" s="11" t="s">
        <v>18</v>
      </c>
      <c r="I115" s="12">
        <v>185061783</v>
      </c>
      <c r="J115" s="12">
        <v>62166787</v>
      </c>
      <c r="K115" s="13">
        <v>0</v>
      </c>
      <c r="L115" s="12">
        <v>0</v>
      </c>
      <c r="M115" s="13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247228570</v>
      </c>
      <c r="S115" s="14"/>
      <c r="T115" s="14"/>
    </row>
    <row r="116" spans="2:20">
      <c r="B116" s="24"/>
      <c r="C116" s="24"/>
      <c r="D116" s="24"/>
      <c r="E116" s="24"/>
      <c r="F116" s="24"/>
      <c r="G116" s="24"/>
      <c r="H116" s="11" t="s">
        <v>19</v>
      </c>
      <c r="I116" s="12">
        <v>140500395</v>
      </c>
      <c r="J116" s="12">
        <v>60604169.450000003</v>
      </c>
      <c r="K116" s="13">
        <v>0</v>
      </c>
      <c r="L116" s="12">
        <v>0</v>
      </c>
      <c r="M116" s="13">
        <v>201104564.03000003</v>
      </c>
      <c r="N116" s="12">
        <v>0</v>
      </c>
      <c r="O116" s="12">
        <v>0</v>
      </c>
      <c r="P116" s="12">
        <v>0</v>
      </c>
      <c r="Q116" s="12">
        <v>0</v>
      </c>
      <c r="R116" s="12">
        <v>201104564.03000003</v>
      </c>
      <c r="S116" s="14">
        <v>100</v>
      </c>
      <c r="T116" s="14">
        <v>0</v>
      </c>
    </row>
    <row r="117" spans="2:20">
      <c r="B117" s="24"/>
      <c r="C117" s="24"/>
      <c r="D117" s="24"/>
      <c r="E117" s="24"/>
      <c r="F117" s="24"/>
      <c r="G117" s="24"/>
      <c r="H117" s="11" t="s">
        <v>48</v>
      </c>
      <c r="I117" s="14">
        <v>75.92</v>
      </c>
      <c r="J117" s="14">
        <v>97.486410951236707</v>
      </c>
      <c r="K117" s="14"/>
      <c r="L117" s="14"/>
      <c r="M117" s="14">
        <v>81.34357773860846</v>
      </c>
      <c r="N117" s="14"/>
      <c r="O117" s="14"/>
      <c r="P117" s="14"/>
      <c r="Q117" s="14"/>
      <c r="R117" s="14">
        <v>81.34357773860846</v>
      </c>
    </row>
    <row r="118" spans="2:20">
      <c r="B118" s="24"/>
      <c r="C118" s="24"/>
      <c r="D118" s="24"/>
      <c r="E118" s="24"/>
      <c r="F118" s="24"/>
      <c r="G118" s="24"/>
      <c r="H118" s="11" t="s">
        <v>49</v>
      </c>
      <c r="I118" s="14">
        <v>100</v>
      </c>
      <c r="J118" s="14">
        <v>97.704586620623857</v>
      </c>
      <c r="K118" s="14"/>
      <c r="L118" s="14"/>
      <c r="M118" s="14">
        <v>99.296988207562293</v>
      </c>
      <c r="N118" s="14"/>
      <c r="O118" s="14"/>
      <c r="P118" s="14"/>
      <c r="Q118" s="14"/>
      <c r="R118" s="14">
        <v>99.296988207562293</v>
      </c>
    </row>
    <row r="119" spans="2:20" ht="19.2">
      <c r="B119" s="24"/>
      <c r="C119" s="24"/>
      <c r="D119" s="24"/>
      <c r="E119" s="24"/>
      <c r="F119" s="24"/>
      <c r="G119" s="24" t="s">
        <v>55</v>
      </c>
      <c r="H119" s="6" t="s">
        <v>56</v>
      </c>
    </row>
    <row r="120" spans="2:20">
      <c r="B120" s="24"/>
      <c r="C120" s="24"/>
      <c r="D120" s="24"/>
      <c r="E120" s="24"/>
      <c r="F120" s="24"/>
      <c r="G120" s="24"/>
      <c r="H120" s="11" t="s">
        <v>16</v>
      </c>
      <c r="I120" s="12">
        <v>185061783</v>
      </c>
      <c r="J120" s="12">
        <v>62166787</v>
      </c>
      <c r="K120" s="13">
        <v>0</v>
      </c>
      <c r="L120" s="12">
        <v>0</v>
      </c>
      <c r="M120" s="13">
        <v>247228570</v>
      </c>
      <c r="N120" s="12">
        <v>0</v>
      </c>
      <c r="O120" s="12">
        <v>0</v>
      </c>
      <c r="P120" s="12">
        <v>0</v>
      </c>
      <c r="Q120" s="12">
        <v>0</v>
      </c>
      <c r="R120" s="12">
        <v>247228570</v>
      </c>
      <c r="S120" s="14">
        <v>100</v>
      </c>
      <c r="T120" s="14">
        <v>0</v>
      </c>
    </row>
    <row r="121" spans="2:20">
      <c r="B121" s="24"/>
      <c r="C121" s="24"/>
      <c r="D121" s="24"/>
      <c r="E121" s="24"/>
      <c r="F121" s="24"/>
      <c r="G121" s="24"/>
      <c r="H121" s="11" t="s">
        <v>17</v>
      </c>
      <c r="I121" s="12">
        <v>140500395</v>
      </c>
      <c r="J121" s="12">
        <v>62027967.719999999</v>
      </c>
      <c r="K121" s="13">
        <v>0</v>
      </c>
      <c r="L121" s="12">
        <v>0</v>
      </c>
      <c r="M121" s="13">
        <v>202528362.30000001</v>
      </c>
      <c r="N121" s="12">
        <v>0</v>
      </c>
      <c r="O121" s="12">
        <v>0</v>
      </c>
      <c r="P121" s="12">
        <v>0</v>
      </c>
      <c r="Q121" s="12">
        <v>0</v>
      </c>
      <c r="R121" s="12">
        <v>202528362.30000001</v>
      </c>
      <c r="S121" s="14">
        <v>100</v>
      </c>
      <c r="T121" s="14">
        <v>0</v>
      </c>
    </row>
    <row r="122" spans="2:20">
      <c r="B122" s="24"/>
      <c r="C122" s="24"/>
      <c r="D122" s="24"/>
      <c r="E122" s="24"/>
      <c r="F122" s="24"/>
      <c r="G122" s="24"/>
      <c r="H122" s="11" t="s">
        <v>18</v>
      </c>
      <c r="I122" s="12">
        <v>0</v>
      </c>
      <c r="J122" s="12">
        <v>0</v>
      </c>
      <c r="K122" s="13">
        <v>0</v>
      </c>
      <c r="L122" s="12">
        <v>0</v>
      </c>
      <c r="M122" s="13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4"/>
      <c r="T122" s="14"/>
    </row>
    <row r="123" spans="2:20">
      <c r="B123" s="24"/>
      <c r="C123" s="24"/>
      <c r="D123" s="24"/>
      <c r="E123" s="24"/>
      <c r="F123" s="24"/>
      <c r="G123" s="24"/>
      <c r="H123" s="11" t="s">
        <v>19</v>
      </c>
      <c r="I123" s="12">
        <v>140500395</v>
      </c>
      <c r="J123" s="12">
        <v>60604169.450000003</v>
      </c>
      <c r="K123" s="13">
        <v>0</v>
      </c>
      <c r="L123" s="12">
        <v>0</v>
      </c>
      <c r="M123" s="13">
        <v>201104564.03000003</v>
      </c>
      <c r="N123" s="12">
        <v>0</v>
      </c>
      <c r="O123" s="12">
        <v>0</v>
      </c>
      <c r="P123" s="12">
        <v>0</v>
      </c>
      <c r="Q123" s="12">
        <v>0</v>
      </c>
      <c r="R123" s="12">
        <v>201104564.03000003</v>
      </c>
      <c r="S123" s="14">
        <v>100</v>
      </c>
      <c r="T123" s="14">
        <v>0</v>
      </c>
    </row>
    <row r="124" spans="2:20">
      <c r="B124" s="24"/>
      <c r="C124" s="24"/>
      <c r="D124" s="24"/>
      <c r="E124" s="24"/>
      <c r="F124" s="24"/>
      <c r="G124" s="24"/>
      <c r="H124" s="11" t="s">
        <v>48</v>
      </c>
      <c r="I124" s="14">
        <v>75.92</v>
      </c>
      <c r="J124" s="14">
        <v>97.486410951236707</v>
      </c>
      <c r="K124" s="14"/>
      <c r="L124" s="14"/>
      <c r="M124" s="14">
        <v>81.34357773860846</v>
      </c>
      <c r="N124" s="14"/>
      <c r="O124" s="14"/>
      <c r="P124" s="14"/>
      <c r="Q124" s="14"/>
      <c r="R124" s="14">
        <v>81.34357773860846</v>
      </c>
    </row>
    <row r="125" spans="2:20">
      <c r="B125" s="24"/>
      <c r="C125" s="24"/>
      <c r="D125" s="24"/>
      <c r="E125" s="24"/>
      <c r="F125" s="24"/>
      <c r="G125" s="24"/>
      <c r="H125" s="11" t="s">
        <v>49</v>
      </c>
      <c r="I125" s="14">
        <v>100</v>
      </c>
      <c r="J125" s="14">
        <v>97.704586620623857</v>
      </c>
      <c r="K125" s="14"/>
      <c r="L125" s="14"/>
      <c r="M125" s="14">
        <v>99.296988207562293</v>
      </c>
      <c r="N125" s="14"/>
      <c r="O125" s="14"/>
      <c r="P125" s="14"/>
      <c r="Q125" s="14"/>
      <c r="R125" s="14">
        <v>99.296988207562293</v>
      </c>
    </row>
    <row r="126" spans="2:20" ht="19.2">
      <c r="B126" s="24"/>
      <c r="C126" s="24"/>
      <c r="D126" s="24"/>
      <c r="E126" s="24"/>
      <c r="F126" s="24" t="s">
        <v>67</v>
      </c>
      <c r="G126" s="24"/>
      <c r="H126" s="10" t="s">
        <v>68</v>
      </c>
    </row>
    <row r="127" spans="2:20">
      <c r="B127" s="24"/>
      <c r="C127" s="24"/>
      <c r="D127" s="24"/>
      <c r="E127" s="24"/>
      <c r="F127" s="24"/>
      <c r="G127" s="24"/>
      <c r="H127" s="11" t="s">
        <v>16</v>
      </c>
      <c r="I127" s="12">
        <v>0</v>
      </c>
      <c r="J127" s="12">
        <v>1362245</v>
      </c>
      <c r="K127" s="13">
        <v>0</v>
      </c>
      <c r="L127" s="12">
        <v>0</v>
      </c>
      <c r="M127" s="13">
        <v>1362245</v>
      </c>
      <c r="N127" s="12">
        <v>0</v>
      </c>
      <c r="O127" s="12">
        <v>0</v>
      </c>
      <c r="P127" s="12">
        <v>0</v>
      </c>
      <c r="Q127" s="12">
        <v>0</v>
      </c>
      <c r="R127" s="12">
        <v>1362245</v>
      </c>
      <c r="S127" s="14">
        <v>100</v>
      </c>
      <c r="T127" s="14">
        <v>0</v>
      </c>
    </row>
    <row r="128" spans="2:20">
      <c r="B128" s="24"/>
      <c r="C128" s="24"/>
      <c r="D128" s="24"/>
      <c r="E128" s="24"/>
      <c r="F128" s="24"/>
      <c r="G128" s="24"/>
      <c r="H128" s="11" t="s">
        <v>17</v>
      </c>
      <c r="I128" s="12">
        <v>0</v>
      </c>
      <c r="J128" s="12">
        <v>1362245</v>
      </c>
      <c r="K128" s="13">
        <v>0</v>
      </c>
      <c r="L128" s="12">
        <v>0</v>
      </c>
      <c r="M128" s="13">
        <v>1362245</v>
      </c>
      <c r="N128" s="12">
        <v>0</v>
      </c>
      <c r="O128" s="12">
        <v>0</v>
      </c>
      <c r="P128" s="12">
        <v>0</v>
      </c>
      <c r="Q128" s="12">
        <v>0</v>
      </c>
      <c r="R128" s="12">
        <v>1362245</v>
      </c>
      <c r="S128" s="14">
        <v>100</v>
      </c>
      <c r="T128" s="14">
        <v>0</v>
      </c>
    </row>
    <row r="129" spans="2:20">
      <c r="B129" s="24"/>
      <c r="C129" s="24"/>
      <c r="D129" s="24"/>
      <c r="E129" s="24"/>
      <c r="F129" s="24"/>
      <c r="G129" s="24"/>
      <c r="H129" s="11" t="s">
        <v>18</v>
      </c>
      <c r="I129" s="12">
        <v>0</v>
      </c>
      <c r="J129" s="12">
        <v>1362245</v>
      </c>
      <c r="K129" s="13">
        <v>0</v>
      </c>
      <c r="L129" s="12">
        <v>0</v>
      </c>
      <c r="M129" s="13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1362245</v>
      </c>
      <c r="S129" s="14"/>
      <c r="T129" s="14"/>
    </row>
    <row r="130" spans="2:20">
      <c r="B130" s="24"/>
      <c r="C130" s="24"/>
      <c r="D130" s="24"/>
      <c r="E130" s="24"/>
      <c r="F130" s="24"/>
      <c r="G130" s="24"/>
      <c r="H130" s="11" t="s">
        <v>19</v>
      </c>
      <c r="I130" s="12">
        <v>0</v>
      </c>
      <c r="J130" s="12">
        <v>1362245</v>
      </c>
      <c r="K130" s="13">
        <v>0</v>
      </c>
      <c r="L130" s="12">
        <v>0</v>
      </c>
      <c r="M130" s="13">
        <v>1362245</v>
      </c>
      <c r="N130" s="12">
        <v>0</v>
      </c>
      <c r="O130" s="12">
        <v>0</v>
      </c>
      <c r="P130" s="12">
        <v>0</v>
      </c>
      <c r="Q130" s="12">
        <v>0</v>
      </c>
      <c r="R130" s="12">
        <v>1362245</v>
      </c>
      <c r="S130" s="14">
        <v>100</v>
      </c>
      <c r="T130" s="14">
        <v>0</v>
      </c>
    </row>
    <row r="131" spans="2:20">
      <c r="B131" s="24"/>
      <c r="C131" s="24"/>
      <c r="D131" s="24"/>
      <c r="E131" s="24"/>
      <c r="F131" s="24"/>
      <c r="G131" s="24"/>
      <c r="H131" s="11" t="s">
        <v>48</v>
      </c>
      <c r="I131" s="14"/>
      <c r="J131" s="14">
        <v>100</v>
      </c>
      <c r="K131" s="14"/>
      <c r="L131" s="14"/>
      <c r="M131" s="14">
        <v>100</v>
      </c>
      <c r="N131" s="14"/>
      <c r="O131" s="14"/>
      <c r="P131" s="14"/>
      <c r="Q131" s="14"/>
      <c r="R131" s="14">
        <v>100</v>
      </c>
    </row>
    <row r="132" spans="2:20">
      <c r="B132" s="24"/>
      <c r="C132" s="24"/>
      <c r="D132" s="24"/>
      <c r="E132" s="24"/>
      <c r="F132" s="24"/>
      <c r="G132" s="24"/>
      <c r="H132" s="11" t="s">
        <v>49</v>
      </c>
      <c r="I132" s="14"/>
      <c r="J132" s="14">
        <v>100</v>
      </c>
      <c r="K132" s="14"/>
      <c r="L132" s="14"/>
      <c r="M132" s="14">
        <v>100</v>
      </c>
      <c r="N132" s="14"/>
      <c r="O132" s="14"/>
      <c r="P132" s="14"/>
      <c r="Q132" s="14"/>
      <c r="R132" s="14">
        <v>100</v>
      </c>
    </row>
    <row r="133" spans="2:20" ht="19.2">
      <c r="B133" s="24"/>
      <c r="C133" s="24"/>
      <c r="D133" s="24"/>
      <c r="E133" s="24"/>
      <c r="F133" s="24"/>
      <c r="G133" s="24" t="s">
        <v>55</v>
      </c>
      <c r="H133" s="6" t="s">
        <v>56</v>
      </c>
    </row>
    <row r="134" spans="2:20">
      <c r="B134" s="24"/>
      <c r="C134" s="24"/>
      <c r="D134" s="24"/>
      <c r="E134" s="24"/>
      <c r="F134" s="24"/>
      <c r="G134" s="24"/>
      <c r="H134" s="11" t="s">
        <v>16</v>
      </c>
      <c r="I134" s="12">
        <v>0</v>
      </c>
      <c r="J134" s="12">
        <v>1362245</v>
      </c>
      <c r="K134" s="13">
        <v>0</v>
      </c>
      <c r="L134" s="12">
        <v>0</v>
      </c>
      <c r="M134" s="13">
        <v>1362245</v>
      </c>
      <c r="N134" s="12">
        <v>0</v>
      </c>
      <c r="O134" s="12">
        <v>0</v>
      </c>
      <c r="P134" s="12">
        <v>0</v>
      </c>
      <c r="Q134" s="12">
        <v>0</v>
      </c>
      <c r="R134" s="12">
        <v>1362245</v>
      </c>
      <c r="S134" s="14">
        <v>100</v>
      </c>
      <c r="T134" s="14">
        <v>0</v>
      </c>
    </row>
    <row r="135" spans="2:20">
      <c r="B135" s="24"/>
      <c r="C135" s="24"/>
      <c r="D135" s="24"/>
      <c r="E135" s="24"/>
      <c r="F135" s="24"/>
      <c r="G135" s="24"/>
      <c r="H135" s="11" t="s">
        <v>17</v>
      </c>
      <c r="I135" s="12">
        <v>0</v>
      </c>
      <c r="J135" s="12">
        <v>1362245</v>
      </c>
      <c r="K135" s="13">
        <v>0</v>
      </c>
      <c r="L135" s="12">
        <v>0</v>
      </c>
      <c r="M135" s="13">
        <v>1362245</v>
      </c>
      <c r="N135" s="12">
        <v>0</v>
      </c>
      <c r="O135" s="12">
        <v>0</v>
      </c>
      <c r="P135" s="12">
        <v>0</v>
      </c>
      <c r="Q135" s="12">
        <v>0</v>
      </c>
      <c r="R135" s="12">
        <v>1362245</v>
      </c>
      <c r="S135" s="14">
        <v>100</v>
      </c>
      <c r="T135" s="14">
        <v>0</v>
      </c>
    </row>
    <row r="136" spans="2:20">
      <c r="B136" s="24"/>
      <c r="C136" s="24"/>
      <c r="D136" s="24"/>
      <c r="E136" s="24"/>
      <c r="F136" s="24"/>
      <c r="G136" s="24"/>
      <c r="H136" s="11" t="s">
        <v>18</v>
      </c>
      <c r="I136" s="12">
        <v>0</v>
      </c>
      <c r="J136" s="12">
        <v>0</v>
      </c>
      <c r="K136" s="13">
        <v>0</v>
      </c>
      <c r="L136" s="12">
        <v>0</v>
      </c>
      <c r="M136" s="13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4"/>
      <c r="T136" s="14"/>
    </row>
    <row r="137" spans="2:20">
      <c r="B137" s="24"/>
      <c r="C137" s="24"/>
      <c r="D137" s="24"/>
      <c r="E137" s="24"/>
      <c r="F137" s="24"/>
      <c r="G137" s="24"/>
      <c r="H137" s="11" t="s">
        <v>19</v>
      </c>
      <c r="I137" s="12">
        <v>0</v>
      </c>
      <c r="J137" s="12">
        <v>1362245</v>
      </c>
      <c r="K137" s="13">
        <v>0</v>
      </c>
      <c r="L137" s="12">
        <v>0</v>
      </c>
      <c r="M137" s="13">
        <v>1362245</v>
      </c>
      <c r="N137" s="12">
        <v>0</v>
      </c>
      <c r="O137" s="12">
        <v>0</v>
      </c>
      <c r="P137" s="12">
        <v>0</v>
      </c>
      <c r="Q137" s="12">
        <v>0</v>
      </c>
      <c r="R137" s="12">
        <v>1362245</v>
      </c>
      <c r="S137" s="14">
        <v>100</v>
      </c>
      <c r="T137" s="14">
        <v>0</v>
      </c>
    </row>
    <row r="138" spans="2:20">
      <c r="B138" s="24"/>
      <c r="C138" s="24"/>
      <c r="D138" s="24"/>
      <c r="E138" s="24"/>
      <c r="F138" s="24"/>
      <c r="G138" s="24"/>
      <c r="H138" s="11" t="s">
        <v>48</v>
      </c>
      <c r="I138" s="14"/>
      <c r="J138" s="14">
        <v>100</v>
      </c>
      <c r="K138" s="14"/>
      <c r="L138" s="14"/>
      <c r="M138" s="14">
        <v>100</v>
      </c>
      <c r="N138" s="14"/>
      <c r="O138" s="14"/>
      <c r="P138" s="14"/>
      <c r="Q138" s="14"/>
      <c r="R138" s="14">
        <v>100</v>
      </c>
    </row>
    <row r="139" spans="2:20">
      <c r="B139" s="24"/>
      <c r="C139" s="24"/>
      <c r="D139" s="24"/>
      <c r="E139" s="24"/>
      <c r="F139" s="24"/>
      <c r="G139" s="24"/>
      <c r="H139" s="11" t="s">
        <v>49</v>
      </c>
      <c r="I139" s="14"/>
      <c r="J139" s="14">
        <v>100</v>
      </c>
      <c r="K139" s="14"/>
      <c r="L139" s="14"/>
      <c r="M139" s="14">
        <v>100</v>
      </c>
      <c r="N139" s="14"/>
      <c r="O139" s="14"/>
      <c r="P139" s="14"/>
      <c r="Q139" s="14"/>
      <c r="R139" s="14">
        <v>100</v>
      </c>
    </row>
    <row r="140" spans="2:20" ht="10.95" customHeight="1">
      <c r="B140" s="24"/>
      <c r="C140" s="24"/>
      <c r="D140" s="24" t="s">
        <v>5</v>
      </c>
      <c r="E140" s="24"/>
      <c r="F140" s="24"/>
      <c r="G140" s="24"/>
      <c r="H140" s="23" t="s">
        <v>69</v>
      </c>
    </row>
    <row r="141" spans="2:20">
      <c r="B141" s="24"/>
      <c r="C141" s="24"/>
      <c r="D141" s="24"/>
      <c r="E141" s="24"/>
      <c r="F141" s="24"/>
      <c r="G141" s="24"/>
      <c r="H141" s="23"/>
    </row>
    <row r="142" spans="2:20">
      <c r="B142" s="24"/>
      <c r="C142" s="24"/>
      <c r="D142" s="24"/>
      <c r="E142" s="24"/>
      <c r="F142" s="24"/>
      <c r="G142" s="24"/>
      <c r="H142" s="11" t="s">
        <v>16</v>
      </c>
      <c r="I142" s="12">
        <v>61953338</v>
      </c>
      <c r="J142" s="12">
        <v>12412390</v>
      </c>
      <c r="K142" s="13">
        <v>0</v>
      </c>
      <c r="L142" s="12">
        <v>0</v>
      </c>
      <c r="M142" s="12">
        <v>74365728</v>
      </c>
      <c r="N142" s="12">
        <v>0</v>
      </c>
      <c r="O142" s="12">
        <v>0</v>
      </c>
      <c r="P142" s="12">
        <v>0</v>
      </c>
      <c r="Q142" s="12">
        <v>0</v>
      </c>
      <c r="R142" s="12">
        <v>74365728</v>
      </c>
      <c r="S142" s="14">
        <v>100</v>
      </c>
      <c r="T142" s="14">
        <v>0</v>
      </c>
    </row>
    <row r="143" spans="2:20">
      <c r="B143" s="24"/>
      <c r="C143" s="24"/>
      <c r="D143" s="24"/>
      <c r="E143" s="24"/>
      <c r="F143" s="24"/>
      <c r="G143" s="24"/>
      <c r="H143" s="11" t="s">
        <v>17</v>
      </c>
      <c r="I143" s="12">
        <v>62311798</v>
      </c>
      <c r="J143" s="12">
        <v>12960780.15</v>
      </c>
      <c r="K143" s="13">
        <v>0</v>
      </c>
      <c r="L143" s="12">
        <v>0</v>
      </c>
      <c r="M143" s="12">
        <v>75272578.379999995</v>
      </c>
      <c r="N143" s="12">
        <v>0</v>
      </c>
      <c r="O143" s="12">
        <v>0</v>
      </c>
      <c r="P143" s="12">
        <v>0</v>
      </c>
      <c r="Q143" s="12">
        <v>0</v>
      </c>
      <c r="R143" s="12">
        <v>75272578.379999995</v>
      </c>
      <c r="S143" s="14">
        <v>100</v>
      </c>
      <c r="T143" s="14">
        <v>0</v>
      </c>
    </row>
    <row r="144" spans="2:20">
      <c r="B144" s="24"/>
      <c r="C144" s="24"/>
      <c r="D144" s="24"/>
      <c r="E144" s="24"/>
      <c r="F144" s="24"/>
      <c r="G144" s="24"/>
      <c r="H144" s="11" t="s">
        <v>18</v>
      </c>
      <c r="I144" s="12">
        <v>0</v>
      </c>
      <c r="J144" s="12">
        <v>0</v>
      </c>
      <c r="K144" s="13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4"/>
      <c r="T144" s="14"/>
    </row>
    <row r="145" spans="2:20">
      <c r="B145" s="24"/>
      <c r="C145" s="24"/>
      <c r="D145" s="24"/>
      <c r="E145" s="24"/>
      <c r="F145" s="24"/>
      <c r="G145" s="24"/>
      <c r="H145" s="11" t="s">
        <v>19</v>
      </c>
      <c r="I145" s="12">
        <v>62311798</v>
      </c>
      <c r="J145" s="12">
        <v>12715678.4</v>
      </c>
      <c r="K145" s="13">
        <v>0</v>
      </c>
      <c r="L145" s="12">
        <v>0</v>
      </c>
      <c r="M145" s="12">
        <v>75027476.629999995</v>
      </c>
      <c r="N145" s="12">
        <v>0</v>
      </c>
      <c r="O145" s="12">
        <v>0</v>
      </c>
      <c r="P145" s="12">
        <v>0</v>
      </c>
      <c r="Q145" s="12">
        <v>0</v>
      </c>
      <c r="R145" s="12">
        <v>75027476.629999995</v>
      </c>
      <c r="S145" s="14">
        <v>100</v>
      </c>
      <c r="T145" s="14">
        <v>0</v>
      </c>
    </row>
    <row r="146" spans="2:20">
      <c r="B146" s="24"/>
      <c r="C146" s="24"/>
      <c r="D146" s="24"/>
      <c r="E146" s="24"/>
      <c r="F146" s="24"/>
      <c r="G146" s="24"/>
      <c r="H146" s="11" t="s">
        <v>48</v>
      </c>
      <c r="I146" s="14">
        <v>100.58</v>
      </c>
      <c r="J146" s="14">
        <v>102.44343273132733</v>
      </c>
      <c r="K146" s="14"/>
      <c r="L146" s="14"/>
      <c r="M146" s="14">
        <v>100.88985699165075</v>
      </c>
      <c r="N146" s="14"/>
      <c r="O146" s="14"/>
      <c r="P146" s="14"/>
      <c r="Q146" s="14"/>
      <c r="R146" s="14">
        <v>100.88985699165075</v>
      </c>
    </row>
    <row r="147" spans="2:20">
      <c r="B147" s="24"/>
      <c r="C147" s="24"/>
      <c r="D147" s="24"/>
      <c r="E147" s="24"/>
      <c r="F147" s="24"/>
      <c r="G147" s="24"/>
      <c r="H147" s="11" t="s">
        <v>49</v>
      </c>
      <c r="I147" s="14">
        <v>100</v>
      </c>
      <c r="J147" s="14">
        <v>98.108896631504081</v>
      </c>
      <c r="K147" s="14"/>
      <c r="L147" s="14"/>
      <c r="M147" s="14">
        <v>99.674381089003433</v>
      </c>
      <c r="N147" s="14"/>
      <c r="O147" s="14"/>
      <c r="P147" s="14"/>
      <c r="Q147" s="14"/>
      <c r="R147" s="14">
        <v>99.674381089003433</v>
      </c>
    </row>
    <row r="148" spans="2:20">
      <c r="B148" s="24"/>
      <c r="C148" s="24"/>
      <c r="D148" s="24"/>
      <c r="E148" s="24" t="s">
        <v>23</v>
      </c>
      <c r="F148" s="24"/>
      <c r="G148" s="24"/>
      <c r="H148" s="23" t="s">
        <v>61</v>
      </c>
    </row>
    <row r="149" spans="2:20">
      <c r="B149" s="24"/>
      <c r="C149" s="24"/>
      <c r="D149" s="24"/>
      <c r="E149" s="24"/>
      <c r="F149" s="24"/>
      <c r="G149" s="24"/>
      <c r="H149" s="23"/>
    </row>
    <row r="150" spans="2:20">
      <c r="B150" s="24"/>
      <c r="C150" s="24"/>
      <c r="D150" s="24"/>
      <c r="E150" s="24"/>
      <c r="F150" s="24"/>
      <c r="G150" s="24"/>
      <c r="H150" s="11" t="s">
        <v>16</v>
      </c>
      <c r="I150" s="12">
        <v>0</v>
      </c>
      <c r="J150" s="12">
        <v>216523</v>
      </c>
      <c r="K150" s="13">
        <v>0</v>
      </c>
      <c r="L150" s="12">
        <v>0</v>
      </c>
      <c r="M150" s="12">
        <v>216523</v>
      </c>
      <c r="N150" s="12">
        <v>0</v>
      </c>
      <c r="O150" s="12">
        <v>0</v>
      </c>
      <c r="P150" s="12">
        <v>0</v>
      </c>
      <c r="Q150" s="12">
        <v>0</v>
      </c>
      <c r="R150" s="12">
        <v>216523</v>
      </c>
      <c r="S150" s="14">
        <v>100</v>
      </c>
      <c r="T150" s="14">
        <v>0</v>
      </c>
    </row>
    <row r="151" spans="2:20">
      <c r="B151" s="24"/>
      <c r="C151" s="24"/>
      <c r="D151" s="24"/>
      <c r="E151" s="24"/>
      <c r="F151" s="24"/>
      <c r="G151" s="24"/>
      <c r="H151" s="11" t="s">
        <v>17</v>
      </c>
      <c r="I151" s="12">
        <v>0</v>
      </c>
      <c r="J151" s="12">
        <v>216523</v>
      </c>
      <c r="K151" s="13">
        <v>0</v>
      </c>
      <c r="L151" s="12">
        <v>0</v>
      </c>
      <c r="M151" s="12">
        <v>216523</v>
      </c>
      <c r="N151" s="12">
        <v>0</v>
      </c>
      <c r="O151" s="12">
        <v>0</v>
      </c>
      <c r="P151" s="12">
        <v>0</v>
      </c>
      <c r="Q151" s="12">
        <v>0</v>
      </c>
      <c r="R151" s="12">
        <v>216523</v>
      </c>
      <c r="S151" s="14">
        <v>100</v>
      </c>
      <c r="T151" s="14">
        <v>0</v>
      </c>
    </row>
    <row r="152" spans="2:20">
      <c r="B152" s="24"/>
      <c r="C152" s="24"/>
      <c r="D152" s="24"/>
      <c r="E152" s="24"/>
      <c r="F152" s="24"/>
      <c r="G152" s="24"/>
      <c r="H152" s="11" t="s">
        <v>18</v>
      </c>
      <c r="I152" s="12">
        <v>0</v>
      </c>
      <c r="J152" s="12">
        <v>0</v>
      </c>
      <c r="K152" s="13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4"/>
      <c r="T152" s="14"/>
    </row>
    <row r="153" spans="2:20">
      <c r="B153" s="24"/>
      <c r="C153" s="24"/>
      <c r="D153" s="24"/>
      <c r="E153" s="24"/>
      <c r="F153" s="24"/>
      <c r="G153" s="24"/>
      <c r="H153" s="11" t="s">
        <v>19</v>
      </c>
      <c r="I153" s="12">
        <v>0</v>
      </c>
      <c r="J153" s="12">
        <v>216523</v>
      </c>
      <c r="K153" s="13">
        <v>0</v>
      </c>
      <c r="L153" s="12">
        <v>0</v>
      </c>
      <c r="M153" s="12">
        <v>216523</v>
      </c>
      <c r="N153" s="12">
        <v>0</v>
      </c>
      <c r="O153" s="12">
        <v>0</v>
      </c>
      <c r="P153" s="12">
        <v>0</v>
      </c>
      <c r="Q153" s="12">
        <v>0</v>
      </c>
      <c r="R153" s="12">
        <v>216523</v>
      </c>
      <c r="S153" s="14">
        <v>100</v>
      </c>
      <c r="T153" s="14">
        <v>0</v>
      </c>
    </row>
    <row r="154" spans="2:20">
      <c r="B154" s="24"/>
      <c r="C154" s="24"/>
      <c r="D154" s="24"/>
      <c r="E154" s="24"/>
      <c r="F154" s="24"/>
      <c r="G154" s="24"/>
      <c r="H154" s="11" t="s">
        <v>48</v>
      </c>
      <c r="I154" s="15"/>
      <c r="J154" s="14">
        <v>100</v>
      </c>
      <c r="K154" s="14"/>
      <c r="L154" s="14"/>
      <c r="M154" s="14">
        <v>100</v>
      </c>
      <c r="N154" s="14"/>
      <c r="O154" s="14"/>
      <c r="P154" s="14"/>
      <c r="Q154" s="14"/>
      <c r="R154" s="14">
        <v>100</v>
      </c>
    </row>
    <row r="155" spans="2:20">
      <c r="B155" s="24"/>
      <c r="C155" s="24"/>
      <c r="D155" s="24"/>
      <c r="E155" s="24"/>
      <c r="F155" s="24"/>
      <c r="G155" s="24"/>
      <c r="H155" s="11" t="s">
        <v>49</v>
      </c>
      <c r="I155" s="14"/>
      <c r="J155" s="14">
        <v>100</v>
      </c>
      <c r="K155" s="14"/>
      <c r="L155" s="14"/>
      <c r="M155" s="14">
        <v>100</v>
      </c>
      <c r="N155" s="14"/>
      <c r="O155" s="14"/>
      <c r="P155" s="14"/>
      <c r="Q155" s="14"/>
      <c r="R155" s="14">
        <v>100</v>
      </c>
    </row>
    <row r="156" spans="2:20">
      <c r="B156" s="24"/>
      <c r="C156" s="24"/>
      <c r="D156" s="24"/>
      <c r="E156" s="24"/>
      <c r="F156" s="24" t="s">
        <v>24</v>
      </c>
      <c r="G156" s="24"/>
      <c r="H156" s="10" t="s">
        <v>62</v>
      </c>
    </row>
    <row r="157" spans="2:20">
      <c r="B157" s="24"/>
      <c r="C157" s="24"/>
      <c r="D157" s="24"/>
      <c r="E157" s="24"/>
      <c r="F157" s="24"/>
      <c r="G157" s="24"/>
      <c r="H157" s="11" t="s">
        <v>16</v>
      </c>
      <c r="I157" s="12">
        <v>0</v>
      </c>
      <c r="J157" s="12">
        <v>216523</v>
      </c>
      <c r="K157" s="13">
        <v>0</v>
      </c>
      <c r="L157" s="12">
        <v>0</v>
      </c>
      <c r="M157" s="13">
        <v>216523</v>
      </c>
      <c r="N157" s="12">
        <v>0</v>
      </c>
      <c r="O157" s="12">
        <v>0</v>
      </c>
      <c r="P157" s="12">
        <v>0</v>
      </c>
      <c r="Q157" s="12">
        <v>0</v>
      </c>
      <c r="R157" s="12">
        <v>216523</v>
      </c>
      <c r="S157" s="14">
        <v>100</v>
      </c>
      <c r="T157" s="14">
        <v>0</v>
      </c>
    </row>
    <row r="158" spans="2:20">
      <c r="B158" s="24"/>
      <c r="C158" s="24"/>
      <c r="D158" s="24"/>
      <c r="E158" s="24"/>
      <c r="F158" s="24"/>
      <c r="G158" s="24"/>
      <c r="H158" s="11" t="s">
        <v>17</v>
      </c>
      <c r="I158" s="12">
        <v>0</v>
      </c>
      <c r="J158" s="12">
        <v>216523</v>
      </c>
      <c r="K158" s="13">
        <v>0</v>
      </c>
      <c r="L158" s="12">
        <v>0</v>
      </c>
      <c r="M158" s="13">
        <v>216523</v>
      </c>
      <c r="N158" s="12">
        <v>0</v>
      </c>
      <c r="O158" s="12">
        <v>0</v>
      </c>
      <c r="P158" s="12">
        <v>0</v>
      </c>
      <c r="Q158" s="12">
        <v>0</v>
      </c>
      <c r="R158" s="12">
        <v>216523</v>
      </c>
      <c r="S158" s="14">
        <v>100</v>
      </c>
      <c r="T158" s="14">
        <v>0</v>
      </c>
    </row>
    <row r="159" spans="2:20">
      <c r="B159" s="24"/>
      <c r="C159" s="24"/>
      <c r="D159" s="24"/>
      <c r="E159" s="24"/>
      <c r="F159" s="24"/>
      <c r="G159" s="24"/>
      <c r="H159" s="11" t="s">
        <v>18</v>
      </c>
      <c r="I159" s="12">
        <v>0</v>
      </c>
      <c r="J159" s="12">
        <v>216523</v>
      </c>
      <c r="K159" s="13">
        <v>0</v>
      </c>
      <c r="L159" s="12">
        <v>0</v>
      </c>
      <c r="M159" s="13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216523</v>
      </c>
      <c r="S159" s="14"/>
      <c r="T159" s="14"/>
    </row>
    <row r="160" spans="2:20">
      <c r="B160" s="24"/>
      <c r="C160" s="24"/>
      <c r="D160" s="24"/>
      <c r="E160" s="24"/>
      <c r="F160" s="24"/>
      <c r="G160" s="24"/>
      <c r="H160" s="11" t="s">
        <v>19</v>
      </c>
      <c r="I160" s="12">
        <v>0</v>
      </c>
      <c r="J160" s="12">
        <v>216523</v>
      </c>
      <c r="K160" s="13">
        <v>0</v>
      </c>
      <c r="L160" s="12">
        <v>0</v>
      </c>
      <c r="M160" s="13">
        <v>216523</v>
      </c>
      <c r="N160" s="12">
        <v>0</v>
      </c>
      <c r="O160" s="12">
        <v>0</v>
      </c>
      <c r="P160" s="12">
        <v>0</v>
      </c>
      <c r="Q160" s="12">
        <v>0</v>
      </c>
      <c r="R160" s="12">
        <v>216523</v>
      </c>
      <c r="S160" s="14">
        <v>100</v>
      </c>
      <c r="T160" s="14">
        <v>0</v>
      </c>
    </row>
    <row r="161" spans="2:20">
      <c r="B161" s="24"/>
      <c r="C161" s="24"/>
      <c r="D161" s="24"/>
      <c r="E161" s="24"/>
      <c r="F161" s="24"/>
      <c r="G161" s="24"/>
      <c r="H161" s="11" t="s">
        <v>48</v>
      </c>
      <c r="I161" s="14"/>
      <c r="J161" s="14">
        <v>100</v>
      </c>
      <c r="K161" s="14"/>
      <c r="L161" s="14"/>
      <c r="M161" s="14">
        <v>100</v>
      </c>
      <c r="N161" s="14"/>
      <c r="O161" s="14"/>
      <c r="P161" s="14"/>
      <c r="Q161" s="14"/>
      <c r="R161" s="14">
        <v>100</v>
      </c>
    </row>
    <row r="162" spans="2:20">
      <c r="B162" s="24"/>
      <c r="C162" s="24"/>
      <c r="D162" s="24"/>
      <c r="E162" s="24"/>
      <c r="F162" s="24"/>
      <c r="G162" s="24"/>
      <c r="H162" s="11" t="s">
        <v>49</v>
      </c>
      <c r="I162" s="14"/>
      <c r="J162" s="14">
        <v>100</v>
      </c>
      <c r="K162" s="14"/>
      <c r="L162" s="14"/>
      <c r="M162" s="14">
        <v>100</v>
      </c>
      <c r="N162" s="14"/>
      <c r="O162" s="14"/>
      <c r="P162" s="14"/>
      <c r="Q162" s="14"/>
      <c r="R162" s="14">
        <v>100</v>
      </c>
    </row>
    <row r="163" spans="2:20" ht="19.2">
      <c r="B163" s="24"/>
      <c r="C163" s="24"/>
      <c r="D163" s="24"/>
      <c r="E163" s="24"/>
      <c r="F163" s="24"/>
      <c r="G163" s="24" t="s">
        <v>55</v>
      </c>
      <c r="H163" s="6" t="s">
        <v>56</v>
      </c>
    </row>
    <row r="164" spans="2:20">
      <c r="B164" s="24"/>
      <c r="C164" s="24"/>
      <c r="D164" s="24"/>
      <c r="E164" s="24"/>
      <c r="F164" s="24"/>
      <c r="G164" s="24"/>
      <c r="H164" s="11" t="s">
        <v>16</v>
      </c>
      <c r="I164" s="12">
        <v>0</v>
      </c>
      <c r="J164" s="12">
        <v>216523</v>
      </c>
      <c r="K164" s="13">
        <v>0</v>
      </c>
      <c r="L164" s="12">
        <v>0</v>
      </c>
      <c r="M164" s="13">
        <v>216523</v>
      </c>
      <c r="N164" s="12">
        <v>0</v>
      </c>
      <c r="O164" s="12">
        <v>0</v>
      </c>
      <c r="P164" s="12">
        <v>0</v>
      </c>
      <c r="Q164" s="12">
        <v>0</v>
      </c>
      <c r="R164" s="12">
        <v>216523</v>
      </c>
      <c r="S164" s="14">
        <v>100</v>
      </c>
      <c r="T164" s="14">
        <v>0</v>
      </c>
    </row>
    <row r="165" spans="2:20">
      <c r="B165" s="24"/>
      <c r="C165" s="24"/>
      <c r="D165" s="24"/>
      <c r="E165" s="24"/>
      <c r="F165" s="24"/>
      <c r="G165" s="24"/>
      <c r="H165" s="11" t="s">
        <v>17</v>
      </c>
      <c r="I165" s="12">
        <v>0</v>
      </c>
      <c r="J165" s="12">
        <v>216523</v>
      </c>
      <c r="K165" s="13">
        <v>0</v>
      </c>
      <c r="L165" s="12">
        <v>0</v>
      </c>
      <c r="M165" s="13">
        <v>216523</v>
      </c>
      <c r="N165" s="12">
        <v>0</v>
      </c>
      <c r="O165" s="12">
        <v>0</v>
      </c>
      <c r="P165" s="12">
        <v>0</v>
      </c>
      <c r="Q165" s="12">
        <v>0</v>
      </c>
      <c r="R165" s="12">
        <v>216523</v>
      </c>
      <c r="S165" s="14">
        <v>100</v>
      </c>
      <c r="T165" s="14">
        <v>0</v>
      </c>
    </row>
    <row r="166" spans="2:20">
      <c r="B166" s="24"/>
      <c r="C166" s="24"/>
      <c r="D166" s="24"/>
      <c r="E166" s="24"/>
      <c r="F166" s="24"/>
      <c r="G166" s="24"/>
      <c r="H166" s="11" t="s">
        <v>18</v>
      </c>
      <c r="I166" s="12">
        <v>0</v>
      </c>
      <c r="J166" s="12">
        <v>0</v>
      </c>
      <c r="K166" s="13">
        <v>0</v>
      </c>
      <c r="L166" s="12">
        <v>0</v>
      </c>
      <c r="M166" s="13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4"/>
      <c r="T166" s="14"/>
    </row>
    <row r="167" spans="2:20">
      <c r="B167" s="24"/>
      <c r="C167" s="24"/>
      <c r="D167" s="24"/>
      <c r="E167" s="24"/>
      <c r="F167" s="24"/>
      <c r="G167" s="24"/>
      <c r="H167" s="11" t="s">
        <v>19</v>
      </c>
      <c r="I167" s="12">
        <v>0</v>
      </c>
      <c r="J167" s="12">
        <v>216523</v>
      </c>
      <c r="K167" s="13">
        <v>0</v>
      </c>
      <c r="L167" s="12">
        <v>0</v>
      </c>
      <c r="M167" s="13">
        <v>216523</v>
      </c>
      <c r="N167" s="12">
        <v>0</v>
      </c>
      <c r="O167" s="12">
        <v>0</v>
      </c>
      <c r="P167" s="12">
        <v>0</v>
      </c>
      <c r="Q167" s="12">
        <v>0</v>
      </c>
      <c r="R167" s="12">
        <v>216523</v>
      </c>
      <c r="S167" s="14">
        <v>100</v>
      </c>
      <c r="T167" s="14">
        <v>0</v>
      </c>
    </row>
    <row r="168" spans="2:20">
      <c r="B168" s="24"/>
      <c r="C168" s="24"/>
      <c r="D168" s="24"/>
      <c r="E168" s="24"/>
      <c r="F168" s="24"/>
      <c r="G168" s="24"/>
      <c r="H168" s="11" t="s">
        <v>48</v>
      </c>
      <c r="I168" s="14"/>
      <c r="J168" s="14">
        <v>100</v>
      </c>
      <c r="K168" s="14"/>
      <c r="L168" s="14"/>
      <c r="M168" s="14">
        <v>100</v>
      </c>
      <c r="N168" s="14"/>
      <c r="O168" s="14"/>
      <c r="P168" s="14"/>
      <c r="Q168" s="14"/>
      <c r="R168" s="14">
        <v>100</v>
      </c>
    </row>
    <row r="169" spans="2:20">
      <c r="B169" s="24"/>
      <c r="C169" s="24"/>
      <c r="D169" s="24"/>
      <c r="E169" s="24"/>
      <c r="F169" s="24"/>
      <c r="G169" s="24"/>
      <c r="H169" s="11" t="s">
        <v>49</v>
      </c>
      <c r="I169" s="14"/>
      <c r="J169" s="14">
        <v>100</v>
      </c>
      <c r="K169" s="14"/>
      <c r="L169" s="14"/>
      <c r="M169" s="14">
        <v>100</v>
      </c>
      <c r="N169" s="14"/>
      <c r="O169" s="14"/>
      <c r="P169" s="14"/>
      <c r="Q169" s="14"/>
      <c r="R169" s="14">
        <v>100</v>
      </c>
    </row>
    <row r="170" spans="2:20" ht="10.95" customHeight="1">
      <c r="B170" s="24"/>
      <c r="C170" s="24"/>
      <c r="D170" s="24"/>
      <c r="E170" s="24" t="s">
        <v>70</v>
      </c>
      <c r="F170" s="24"/>
      <c r="G170" s="24"/>
      <c r="H170" s="23" t="s">
        <v>71</v>
      </c>
    </row>
    <row r="171" spans="2:20">
      <c r="B171" s="24"/>
      <c r="C171" s="24"/>
      <c r="D171" s="24"/>
      <c r="E171" s="24"/>
      <c r="F171" s="24"/>
      <c r="G171" s="24"/>
      <c r="H171" s="23"/>
    </row>
    <row r="172" spans="2:20">
      <c r="B172" s="24"/>
      <c r="C172" s="24"/>
      <c r="D172" s="24"/>
      <c r="E172" s="24"/>
      <c r="F172" s="24"/>
      <c r="G172" s="24"/>
      <c r="H172" s="11" t="s">
        <v>16</v>
      </c>
      <c r="I172" s="12">
        <v>61953338</v>
      </c>
      <c r="J172" s="12">
        <v>12195867</v>
      </c>
      <c r="K172" s="13">
        <v>0</v>
      </c>
      <c r="L172" s="12">
        <v>0</v>
      </c>
      <c r="M172" s="12">
        <v>74149205</v>
      </c>
      <c r="N172" s="12">
        <v>0</v>
      </c>
      <c r="O172" s="12">
        <v>0</v>
      </c>
      <c r="P172" s="12">
        <v>0</v>
      </c>
      <c r="Q172" s="12">
        <v>0</v>
      </c>
      <c r="R172" s="12">
        <v>74149205</v>
      </c>
      <c r="S172" s="14">
        <v>100</v>
      </c>
      <c r="T172" s="14">
        <v>0</v>
      </c>
    </row>
    <row r="173" spans="2:20">
      <c r="B173" s="24"/>
      <c r="C173" s="24"/>
      <c r="D173" s="24"/>
      <c r="E173" s="24"/>
      <c r="F173" s="24"/>
      <c r="G173" s="24"/>
      <c r="H173" s="11" t="s">
        <v>17</v>
      </c>
      <c r="I173" s="12">
        <v>62311798</v>
      </c>
      <c r="J173" s="12">
        <v>12744257.15</v>
      </c>
      <c r="K173" s="13">
        <v>0</v>
      </c>
      <c r="L173" s="12">
        <v>0</v>
      </c>
      <c r="M173" s="12">
        <v>75056055.379999995</v>
      </c>
      <c r="N173" s="12">
        <v>0</v>
      </c>
      <c r="O173" s="12">
        <v>0</v>
      </c>
      <c r="P173" s="12">
        <v>0</v>
      </c>
      <c r="Q173" s="12">
        <v>0</v>
      </c>
      <c r="R173" s="12">
        <v>75056055.379999995</v>
      </c>
      <c r="S173" s="14">
        <v>100</v>
      </c>
      <c r="T173" s="14">
        <v>0</v>
      </c>
    </row>
    <row r="174" spans="2:20">
      <c r="B174" s="24"/>
      <c r="C174" s="24"/>
      <c r="D174" s="24"/>
      <c r="E174" s="24"/>
      <c r="F174" s="24"/>
      <c r="G174" s="24"/>
      <c r="H174" s="11" t="s">
        <v>18</v>
      </c>
      <c r="I174" s="12">
        <v>0</v>
      </c>
      <c r="J174" s="12">
        <v>0</v>
      </c>
      <c r="K174" s="13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4"/>
      <c r="T174" s="14"/>
    </row>
    <row r="175" spans="2:20">
      <c r="B175" s="24"/>
      <c r="C175" s="24"/>
      <c r="D175" s="24"/>
      <c r="E175" s="24"/>
      <c r="F175" s="24"/>
      <c r="G175" s="24"/>
      <c r="H175" s="11" t="s">
        <v>19</v>
      </c>
      <c r="I175" s="12">
        <v>62311798</v>
      </c>
      <c r="J175" s="12">
        <v>12499155.4</v>
      </c>
      <c r="K175" s="13">
        <v>0</v>
      </c>
      <c r="L175" s="12">
        <v>0</v>
      </c>
      <c r="M175" s="12">
        <v>74810953.629999995</v>
      </c>
      <c r="N175" s="12">
        <v>0</v>
      </c>
      <c r="O175" s="12">
        <v>0</v>
      </c>
      <c r="P175" s="12">
        <v>0</v>
      </c>
      <c r="Q175" s="12">
        <v>0</v>
      </c>
      <c r="R175" s="12">
        <v>74810953.629999995</v>
      </c>
      <c r="S175" s="14">
        <v>100</v>
      </c>
      <c r="T175" s="14">
        <v>0</v>
      </c>
    </row>
    <row r="176" spans="2:20">
      <c r="B176" s="24"/>
      <c r="C176" s="24"/>
      <c r="D176" s="24"/>
      <c r="E176" s="24"/>
      <c r="F176" s="24"/>
      <c r="G176" s="24"/>
      <c r="H176" s="11" t="s">
        <v>48</v>
      </c>
      <c r="I176" s="15">
        <v>100.58</v>
      </c>
      <c r="J176" s="14">
        <v>102.48681295064958</v>
      </c>
      <c r="K176" s="14"/>
      <c r="L176" s="14"/>
      <c r="M176" s="14">
        <v>100.89245546192976</v>
      </c>
      <c r="N176" s="14"/>
      <c r="O176" s="14"/>
      <c r="P176" s="14"/>
      <c r="Q176" s="14"/>
      <c r="R176" s="14">
        <v>100.89245546192976</v>
      </c>
    </row>
    <row r="177" spans="2:20">
      <c r="B177" s="24"/>
      <c r="C177" s="24"/>
      <c r="D177" s="24"/>
      <c r="E177" s="24"/>
      <c r="F177" s="24"/>
      <c r="G177" s="24"/>
      <c r="H177" s="11" t="s">
        <v>49</v>
      </c>
      <c r="I177" s="14">
        <v>100</v>
      </c>
      <c r="J177" s="14">
        <v>98.076767071511895</v>
      </c>
      <c r="K177" s="14"/>
      <c r="L177" s="14"/>
      <c r="M177" s="14">
        <v>99.673441737966272</v>
      </c>
      <c r="N177" s="14"/>
      <c r="O177" s="14"/>
      <c r="P177" s="14"/>
      <c r="Q177" s="14"/>
      <c r="R177" s="14">
        <v>99.673441737966272</v>
      </c>
    </row>
    <row r="178" spans="2:20" ht="19.2">
      <c r="B178" s="24"/>
      <c r="C178" s="24"/>
      <c r="D178" s="24"/>
      <c r="E178" s="24"/>
      <c r="F178" s="24" t="s">
        <v>72</v>
      </c>
      <c r="G178" s="24"/>
      <c r="H178" s="10" t="s">
        <v>73</v>
      </c>
    </row>
    <row r="179" spans="2:20">
      <c r="B179" s="24"/>
      <c r="C179" s="24"/>
      <c r="D179" s="24"/>
      <c r="E179" s="24"/>
      <c r="F179" s="24"/>
      <c r="G179" s="24"/>
      <c r="H179" s="11" t="s">
        <v>16</v>
      </c>
      <c r="I179" s="12">
        <v>61953338</v>
      </c>
      <c r="J179" s="12">
        <v>12195867</v>
      </c>
      <c r="K179" s="13">
        <v>0</v>
      </c>
      <c r="L179" s="12">
        <v>0</v>
      </c>
      <c r="M179" s="13">
        <v>74149205</v>
      </c>
      <c r="N179" s="12">
        <v>0</v>
      </c>
      <c r="O179" s="12">
        <v>0</v>
      </c>
      <c r="P179" s="12">
        <v>0</v>
      </c>
      <c r="Q179" s="12">
        <v>0</v>
      </c>
      <c r="R179" s="12">
        <v>74149205</v>
      </c>
      <c r="S179" s="14">
        <v>100</v>
      </c>
      <c r="T179" s="14">
        <v>0</v>
      </c>
    </row>
    <row r="180" spans="2:20">
      <c r="B180" s="24"/>
      <c r="C180" s="24"/>
      <c r="D180" s="24"/>
      <c r="E180" s="24"/>
      <c r="F180" s="24"/>
      <c r="G180" s="24"/>
      <c r="H180" s="11" t="s">
        <v>17</v>
      </c>
      <c r="I180" s="12">
        <v>62311798</v>
      </c>
      <c r="J180" s="12">
        <v>12744257.15</v>
      </c>
      <c r="K180" s="13">
        <v>0</v>
      </c>
      <c r="L180" s="12">
        <v>0</v>
      </c>
      <c r="M180" s="13">
        <v>75056055.379999995</v>
      </c>
      <c r="N180" s="12">
        <v>0</v>
      </c>
      <c r="O180" s="12">
        <v>0</v>
      </c>
      <c r="P180" s="12">
        <v>0</v>
      </c>
      <c r="Q180" s="12">
        <v>0</v>
      </c>
      <c r="R180" s="12">
        <v>75056055.379999995</v>
      </c>
      <c r="S180" s="14">
        <v>100</v>
      </c>
      <c r="T180" s="14">
        <v>0</v>
      </c>
    </row>
    <row r="181" spans="2:20">
      <c r="B181" s="24"/>
      <c r="C181" s="24"/>
      <c r="D181" s="24"/>
      <c r="E181" s="24"/>
      <c r="F181" s="24"/>
      <c r="G181" s="24"/>
      <c r="H181" s="11" t="s">
        <v>18</v>
      </c>
      <c r="I181" s="12">
        <v>61953338</v>
      </c>
      <c r="J181" s="12">
        <v>12195867</v>
      </c>
      <c r="K181" s="13">
        <v>0</v>
      </c>
      <c r="L181" s="12">
        <v>0</v>
      </c>
      <c r="M181" s="13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74149205</v>
      </c>
      <c r="S181" s="14"/>
      <c r="T181" s="14"/>
    </row>
    <row r="182" spans="2:20">
      <c r="B182" s="24"/>
      <c r="C182" s="24"/>
      <c r="D182" s="24"/>
      <c r="E182" s="24"/>
      <c r="F182" s="24"/>
      <c r="G182" s="24"/>
      <c r="H182" s="11" t="s">
        <v>19</v>
      </c>
      <c r="I182" s="12">
        <v>62311798</v>
      </c>
      <c r="J182" s="12">
        <v>12499155.4</v>
      </c>
      <c r="K182" s="13">
        <v>0</v>
      </c>
      <c r="L182" s="12">
        <v>0</v>
      </c>
      <c r="M182" s="13">
        <v>74810953.629999995</v>
      </c>
      <c r="N182" s="12">
        <v>0</v>
      </c>
      <c r="O182" s="12">
        <v>0</v>
      </c>
      <c r="P182" s="12">
        <v>0</v>
      </c>
      <c r="Q182" s="12">
        <v>0</v>
      </c>
      <c r="R182" s="12">
        <v>74810953.629999995</v>
      </c>
      <c r="S182" s="14">
        <v>100</v>
      </c>
      <c r="T182" s="14">
        <v>0</v>
      </c>
    </row>
    <row r="183" spans="2:20">
      <c r="B183" s="24"/>
      <c r="C183" s="24"/>
      <c r="D183" s="24"/>
      <c r="E183" s="24"/>
      <c r="F183" s="24"/>
      <c r="G183" s="24"/>
      <c r="H183" s="11" t="s">
        <v>48</v>
      </c>
      <c r="I183" s="14">
        <v>100.58</v>
      </c>
      <c r="J183" s="14">
        <v>102.48681295064958</v>
      </c>
      <c r="K183" s="14"/>
      <c r="L183" s="14"/>
      <c r="M183" s="14">
        <v>100.89245546192976</v>
      </c>
      <c r="N183" s="14"/>
      <c r="O183" s="14"/>
      <c r="P183" s="14"/>
      <c r="Q183" s="14"/>
      <c r="R183" s="14">
        <v>100.89245546192976</v>
      </c>
    </row>
    <row r="184" spans="2:20">
      <c r="B184" s="24"/>
      <c r="C184" s="24"/>
      <c r="D184" s="24"/>
      <c r="E184" s="24"/>
      <c r="F184" s="24"/>
      <c r="G184" s="24"/>
      <c r="H184" s="11" t="s">
        <v>49</v>
      </c>
      <c r="I184" s="14">
        <v>100</v>
      </c>
      <c r="J184" s="14">
        <v>98.076767071511895</v>
      </c>
      <c r="K184" s="14"/>
      <c r="L184" s="14"/>
      <c r="M184" s="14">
        <v>99.673441737966272</v>
      </c>
      <c r="N184" s="14"/>
      <c r="O184" s="14"/>
      <c r="P184" s="14"/>
      <c r="Q184" s="14"/>
      <c r="R184" s="14">
        <v>99.673441737966272</v>
      </c>
    </row>
    <row r="185" spans="2:20" ht="19.2">
      <c r="B185" s="24"/>
      <c r="C185" s="24"/>
      <c r="D185" s="24"/>
      <c r="E185" s="24"/>
      <c r="F185" s="24"/>
      <c r="G185" s="24" t="s">
        <v>55</v>
      </c>
      <c r="H185" s="6" t="s">
        <v>56</v>
      </c>
    </row>
    <row r="186" spans="2:20">
      <c r="B186" s="24"/>
      <c r="C186" s="24"/>
      <c r="D186" s="24"/>
      <c r="E186" s="24"/>
      <c r="F186" s="24"/>
      <c r="G186" s="24"/>
      <c r="H186" s="11" t="s">
        <v>16</v>
      </c>
      <c r="I186" s="12">
        <v>61953338</v>
      </c>
      <c r="J186" s="12">
        <v>12195867</v>
      </c>
      <c r="K186" s="13">
        <v>0</v>
      </c>
      <c r="L186" s="12">
        <v>0</v>
      </c>
      <c r="M186" s="13">
        <v>74149205</v>
      </c>
      <c r="N186" s="12">
        <v>0</v>
      </c>
      <c r="O186" s="12">
        <v>0</v>
      </c>
      <c r="P186" s="12">
        <v>0</v>
      </c>
      <c r="Q186" s="12">
        <v>0</v>
      </c>
      <c r="R186" s="12">
        <v>74149205</v>
      </c>
      <c r="S186" s="14">
        <v>100</v>
      </c>
      <c r="T186" s="14">
        <v>0</v>
      </c>
    </row>
    <row r="187" spans="2:20">
      <c r="B187" s="24"/>
      <c r="C187" s="24"/>
      <c r="D187" s="24"/>
      <c r="E187" s="24"/>
      <c r="F187" s="24"/>
      <c r="G187" s="24"/>
      <c r="H187" s="11" t="s">
        <v>17</v>
      </c>
      <c r="I187" s="12">
        <v>62311798</v>
      </c>
      <c r="J187" s="12">
        <v>12744257.15</v>
      </c>
      <c r="K187" s="13">
        <v>0</v>
      </c>
      <c r="L187" s="12">
        <v>0</v>
      </c>
      <c r="M187" s="13">
        <v>75056055.379999995</v>
      </c>
      <c r="N187" s="12">
        <v>0</v>
      </c>
      <c r="O187" s="12">
        <v>0</v>
      </c>
      <c r="P187" s="12">
        <v>0</v>
      </c>
      <c r="Q187" s="12">
        <v>0</v>
      </c>
      <c r="R187" s="12">
        <v>75056055.379999995</v>
      </c>
      <c r="S187" s="14">
        <v>100</v>
      </c>
      <c r="T187" s="14">
        <v>0</v>
      </c>
    </row>
    <row r="188" spans="2:20">
      <c r="B188" s="24"/>
      <c r="C188" s="24"/>
      <c r="D188" s="24"/>
      <c r="E188" s="24"/>
      <c r="F188" s="24"/>
      <c r="G188" s="24"/>
      <c r="H188" s="11" t="s">
        <v>18</v>
      </c>
      <c r="I188" s="12">
        <v>0</v>
      </c>
      <c r="J188" s="12">
        <v>0</v>
      </c>
      <c r="K188" s="13">
        <v>0</v>
      </c>
      <c r="L188" s="12">
        <v>0</v>
      </c>
      <c r="M188" s="13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4"/>
      <c r="T188" s="14"/>
    </row>
    <row r="189" spans="2:20">
      <c r="B189" s="24"/>
      <c r="C189" s="24"/>
      <c r="D189" s="24"/>
      <c r="E189" s="24"/>
      <c r="F189" s="24"/>
      <c r="G189" s="24"/>
      <c r="H189" s="11" t="s">
        <v>19</v>
      </c>
      <c r="I189" s="12">
        <v>62311798</v>
      </c>
      <c r="J189" s="12">
        <v>12499155.4</v>
      </c>
      <c r="K189" s="13">
        <v>0</v>
      </c>
      <c r="L189" s="12">
        <v>0</v>
      </c>
      <c r="M189" s="13">
        <v>74810953.629999995</v>
      </c>
      <c r="N189" s="12">
        <v>0</v>
      </c>
      <c r="O189" s="12">
        <v>0</v>
      </c>
      <c r="P189" s="12">
        <v>0</v>
      </c>
      <c r="Q189" s="12">
        <v>0</v>
      </c>
      <c r="R189" s="12">
        <v>74810953.629999995</v>
      </c>
      <c r="S189" s="14">
        <v>100</v>
      </c>
      <c r="T189" s="14">
        <v>0</v>
      </c>
    </row>
    <row r="190" spans="2:20">
      <c r="B190" s="24"/>
      <c r="C190" s="24"/>
      <c r="D190" s="24"/>
      <c r="E190" s="24"/>
      <c r="F190" s="24"/>
      <c r="G190" s="24"/>
      <c r="H190" s="11" t="s">
        <v>48</v>
      </c>
      <c r="I190" s="14">
        <v>100.58</v>
      </c>
      <c r="J190" s="14">
        <v>102.48681295064958</v>
      </c>
      <c r="K190" s="14"/>
      <c r="L190" s="14"/>
      <c r="M190" s="14">
        <v>100.89245546192976</v>
      </c>
      <c r="N190" s="14"/>
      <c r="O190" s="14"/>
      <c r="P190" s="14"/>
      <c r="Q190" s="14"/>
      <c r="R190" s="14">
        <v>100.89245546192976</v>
      </c>
    </row>
    <row r="191" spans="2:20">
      <c r="B191" s="24"/>
      <c r="C191" s="24"/>
      <c r="D191" s="24"/>
      <c r="E191" s="24"/>
      <c r="F191" s="24"/>
      <c r="G191" s="24"/>
      <c r="H191" s="11" t="s">
        <v>49</v>
      </c>
      <c r="I191" s="14">
        <v>100</v>
      </c>
      <c r="J191" s="14">
        <v>98.076767071511895</v>
      </c>
      <c r="K191" s="14"/>
      <c r="L191" s="14"/>
      <c r="M191" s="14">
        <v>99.673441737966272</v>
      </c>
      <c r="N191" s="14"/>
      <c r="O191" s="14"/>
      <c r="P191" s="14"/>
      <c r="Q191" s="14"/>
      <c r="R191" s="14">
        <v>99.673441737966272</v>
      </c>
    </row>
    <row r="192" spans="2:20">
      <c r="B192" s="24"/>
      <c r="C192" s="24"/>
      <c r="D192" s="24" t="s">
        <v>6</v>
      </c>
      <c r="E192" s="24"/>
      <c r="F192" s="24"/>
      <c r="G192" s="24"/>
      <c r="H192" s="23" t="s">
        <v>74</v>
      </c>
    </row>
    <row r="193" spans="2:20">
      <c r="B193" s="24"/>
      <c r="C193" s="24"/>
      <c r="D193" s="24"/>
      <c r="E193" s="24"/>
      <c r="F193" s="24"/>
      <c r="G193" s="24"/>
      <c r="H193" s="23"/>
    </row>
    <row r="194" spans="2:20">
      <c r="B194" s="24"/>
      <c r="C194" s="24"/>
      <c r="D194" s="24"/>
      <c r="E194" s="24"/>
      <c r="F194" s="24"/>
      <c r="G194" s="24"/>
      <c r="H194" s="11" t="s">
        <v>16</v>
      </c>
      <c r="I194" s="12">
        <v>0</v>
      </c>
      <c r="J194" s="12">
        <v>194685</v>
      </c>
      <c r="K194" s="13">
        <v>0</v>
      </c>
      <c r="L194" s="12">
        <v>0</v>
      </c>
      <c r="M194" s="12">
        <v>194685</v>
      </c>
      <c r="N194" s="12">
        <v>0</v>
      </c>
      <c r="O194" s="12">
        <v>0</v>
      </c>
      <c r="P194" s="12">
        <v>0</v>
      </c>
      <c r="Q194" s="12">
        <v>0</v>
      </c>
      <c r="R194" s="12">
        <v>194685</v>
      </c>
      <c r="S194" s="14">
        <v>100</v>
      </c>
      <c r="T194" s="14">
        <v>0</v>
      </c>
    </row>
    <row r="195" spans="2:20">
      <c r="B195" s="24"/>
      <c r="C195" s="24"/>
      <c r="D195" s="24"/>
      <c r="E195" s="24"/>
      <c r="F195" s="24"/>
      <c r="G195" s="24"/>
      <c r="H195" s="11" t="s">
        <v>17</v>
      </c>
      <c r="I195" s="12">
        <v>0</v>
      </c>
      <c r="J195" s="12">
        <v>194685</v>
      </c>
      <c r="K195" s="13">
        <v>0</v>
      </c>
      <c r="L195" s="12">
        <v>0</v>
      </c>
      <c r="M195" s="12">
        <v>194685</v>
      </c>
      <c r="N195" s="12">
        <v>0</v>
      </c>
      <c r="O195" s="12">
        <v>0</v>
      </c>
      <c r="P195" s="12">
        <v>0</v>
      </c>
      <c r="Q195" s="12">
        <v>0</v>
      </c>
      <c r="R195" s="12">
        <v>194685</v>
      </c>
      <c r="S195" s="14">
        <v>100</v>
      </c>
      <c r="T195" s="14">
        <v>0</v>
      </c>
    </row>
    <row r="196" spans="2:20">
      <c r="B196" s="24"/>
      <c r="C196" s="24"/>
      <c r="D196" s="24"/>
      <c r="E196" s="24"/>
      <c r="F196" s="24"/>
      <c r="G196" s="24"/>
      <c r="H196" s="11" t="s">
        <v>18</v>
      </c>
      <c r="I196" s="12">
        <v>0</v>
      </c>
      <c r="J196" s="12">
        <v>0</v>
      </c>
      <c r="K196" s="13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4"/>
      <c r="T196" s="14"/>
    </row>
    <row r="197" spans="2:20">
      <c r="B197" s="24"/>
      <c r="C197" s="24"/>
      <c r="D197" s="24"/>
      <c r="E197" s="24"/>
      <c r="F197" s="24"/>
      <c r="G197" s="24"/>
      <c r="H197" s="11" t="s">
        <v>19</v>
      </c>
      <c r="I197" s="12">
        <v>0</v>
      </c>
      <c r="J197" s="12">
        <v>194685</v>
      </c>
      <c r="K197" s="13">
        <v>0</v>
      </c>
      <c r="L197" s="12">
        <v>0</v>
      </c>
      <c r="M197" s="12">
        <v>194685</v>
      </c>
      <c r="N197" s="12">
        <v>0</v>
      </c>
      <c r="O197" s="12">
        <v>0</v>
      </c>
      <c r="P197" s="12">
        <v>0</v>
      </c>
      <c r="Q197" s="12">
        <v>0</v>
      </c>
      <c r="R197" s="12">
        <v>194685</v>
      </c>
      <c r="S197" s="14">
        <v>100</v>
      </c>
      <c r="T197" s="14">
        <v>0</v>
      </c>
    </row>
    <row r="198" spans="2:20">
      <c r="B198" s="24"/>
      <c r="C198" s="24"/>
      <c r="D198" s="24"/>
      <c r="E198" s="24"/>
      <c r="F198" s="24"/>
      <c r="G198" s="24"/>
      <c r="H198" s="11" t="s">
        <v>48</v>
      </c>
      <c r="I198" s="14"/>
      <c r="J198" s="14">
        <v>100</v>
      </c>
      <c r="K198" s="14"/>
      <c r="L198" s="14"/>
      <c r="M198" s="14">
        <v>100</v>
      </c>
      <c r="N198" s="14"/>
      <c r="O198" s="14"/>
      <c r="P198" s="14"/>
      <c r="Q198" s="14"/>
      <c r="R198" s="14">
        <v>100</v>
      </c>
    </row>
    <row r="199" spans="2:20">
      <c r="B199" s="24"/>
      <c r="C199" s="24"/>
      <c r="D199" s="24"/>
      <c r="E199" s="24"/>
      <c r="F199" s="24"/>
      <c r="G199" s="24"/>
      <c r="H199" s="11" t="s">
        <v>49</v>
      </c>
      <c r="I199" s="14"/>
      <c r="J199" s="14">
        <v>100</v>
      </c>
      <c r="K199" s="14"/>
      <c r="L199" s="14"/>
      <c r="M199" s="14">
        <v>100</v>
      </c>
      <c r="N199" s="14"/>
      <c r="O199" s="14"/>
      <c r="P199" s="14"/>
      <c r="Q199" s="14"/>
      <c r="R199" s="14">
        <v>100</v>
      </c>
    </row>
    <row r="200" spans="2:20">
      <c r="B200" s="24"/>
      <c r="C200" s="24"/>
      <c r="D200" s="24"/>
      <c r="E200" s="24" t="s">
        <v>23</v>
      </c>
      <c r="F200" s="24"/>
      <c r="G200" s="24"/>
      <c r="H200" s="23" t="s">
        <v>61</v>
      </c>
    </row>
    <row r="201" spans="2:20">
      <c r="B201" s="24"/>
      <c r="C201" s="24"/>
      <c r="D201" s="24"/>
      <c r="E201" s="24"/>
      <c r="F201" s="24"/>
      <c r="G201" s="24"/>
      <c r="H201" s="23"/>
    </row>
    <row r="202" spans="2:20">
      <c r="B202" s="24"/>
      <c r="C202" s="24"/>
      <c r="D202" s="24"/>
      <c r="E202" s="24"/>
      <c r="F202" s="24"/>
      <c r="G202" s="24"/>
      <c r="H202" s="11" t="s">
        <v>16</v>
      </c>
      <c r="I202" s="12">
        <v>0</v>
      </c>
      <c r="J202" s="12">
        <v>122382</v>
      </c>
      <c r="K202" s="13">
        <v>0</v>
      </c>
      <c r="L202" s="12">
        <v>0</v>
      </c>
      <c r="M202" s="12">
        <v>122382</v>
      </c>
      <c r="N202" s="12">
        <v>0</v>
      </c>
      <c r="O202" s="12">
        <v>0</v>
      </c>
      <c r="P202" s="12">
        <v>0</v>
      </c>
      <c r="Q202" s="12">
        <v>0</v>
      </c>
      <c r="R202" s="12">
        <v>122382</v>
      </c>
      <c r="S202" s="14">
        <v>100</v>
      </c>
      <c r="T202" s="14">
        <v>0</v>
      </c>
    </row>
    <row r="203" spans="2:20">
      <c r="B203" s="24"/>
      <c r="C203" s="24"/>
      <c r="D203" s="24"/>
      <c r="E203" s="24"/>
      <c r="F203" s="24"/>
      <c r="G203" s="24"/>
      <c r="H203" s="11" t="s">
        <v>17</v>
      </c>
      <c r="I203" s="12">
        <v>0</v>
      </c>
      <c r="J203" s="12">
        <v>122382</v>
      </c>
      <c r="K203" s="13">
        <v>0</v>
      </c>
      <c r="L203" s="12">
        <v>0</v>
      </c>
      <c r="M203" s="12">
        <v>122382</v>
      </c>
      <c r="N203" s="12">
        <v>0</v>
      </c>
      <c r="O203" s="12">
        <v>0</v>
      </c>
      <c r="P203" s="12">
        <v>0</v>
      </c>
      <c r="Q203" s="12">
        <v>0</v>
      </c>
      <c r="R203" s="12">
        <v>122382</v>
      </c>
      <c r="S203" s="14">
        <v>100</v>
      </c>
      <c r="T203" s="14">
        <v>0</v>
      </c>
    </row>
    <row r="204" spans="2:20">
      <c r="B204" s="24"/>
      <c r="C204" s="24"/>
      <c r="D204" s="24"/>
      <c r="E204" s="24"/>
      <c r="F204" s="24"/>
      <c r="G204" s="24"/>
      <c r="H204" s="11" t="s">
        <v>18</v>
      </c>
      <c r="I204" s="12">
        <v>0</v>
      </c>
      <c r="J204" s="12">
        <v>0</v>
      </c>
      <c r="K204" s="13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4"/>
      <c r="T204" s="14"/>
    </row>
    <row r="205" spans="2:20">
      <c r="B205" s="24"/>
      <c r="C205" s="24"/>
      <c r="D205" s="24"/>
      <c r="E205" s="24"/>
      <c r="F205" s="24"/>
      <c r="G205" s="24"/>
      <c r="H205" s="11" t="s">
        <v>19</v>
      </c>
      <c r="I205" s="12">
        <v>0</v>
      </c>
      <c r="J205" s="12">
        <v>122382</v>
      </c>
      <c r="K205" s="13">
        <v>0</v>
      </c>
      <c r="L205" s="12">
        <v>0</v>
      </c>
      <c r="M205" s="12">
        <v>122382</v>
      </c>
      <c r="N205" s="12">
        <v>0</v>
      </c>
      <c r="O205" s="12">
        <v>0</v>
      </c>
      <c r="P205" s="12">
        <v>0</v>
      </c>
      <c r="Q205" s="12">
        <v>0</v>
      </c>
      <c r="R205" s="12">
        <v>122382</v>
      </c>
      <c r="S205" s="14">
        <v>100</v>
      </c>
      <c r="T205" s="14">
        <v>0</v>
      </c>
    </row>
    <row r="206" spans="2:20">
      <c r="B206" s="24"/>
      <c r="C206" s="24"/>
      <c r="D206" s="24"/>
      <c r="E206" s="24"/>
      <c r="F206" s="24"/>
      <c r="G206" s="24"/>
      <c r="H206" s="11" t="s">
        <v>48</v>
      </c>
      <c r="I206" s="15"/>
      <c r="J206" s="14">
        <v>100</v>
      </c>
      <c r="K206" s="14"/>
      <c r="L206" s="14"/>
      <c r="M206" s="14">
        <v>100</v>
      </c>
      <c r="N206" s="14"/>
      <c r="O206" s="14"/>
      <c r="P206" s="14"/>
      <c r="Q206" s="14"/>
      <c r="R206" s="14">
        <v>100</v>
      </c>
    </row>
    <row r="207" spans="2:20">
      <c r="B207" s="24"/>
      <c r="C207" s="24"/>
      <c r="D207" s="24"/>
      <c r="E207" s="24"/>
      <c r="F207" s="24"/>
      <c r="G207" s="24"/>
      <c r="H207" s="11" t="s">
        <v>49</v>
      </c>
      <c r="I207" s="14"/>
      <c r="J207" s="14">
        <v>100</v>
      </c>
      <c r="K207" s="14"/>
      <c r="L207" s="14"/>
      <c r="M207" s="14">
        <v>100</v>
      </c>
      <c r="N207" s="14"/>
      <c r="O207" s="14"/>
      <c r="P207" s="14"/>
      <c r="Q207" s="14"/>
      <c r="R207" s="14">
        <v>100</v>
      </c>
    </row>
    <row r="208" spans="2:20">
      <c r="B208" s="24"/>
      <c r="C208" s="24"/>
      <c r="D208" s="24"/>
      <c r="E208" s="24"/>
      <c r="F208" s="24" t="s">
        <v>24</v>
      </c>
      <c r="G208" s="24"/>
      <c r="H208" s="10" t="s">
        <v>62</v>
      </c>
    </row>
    <row r="209" spans="2:20">
      <c r="B209" s="24"/>
      <c r="C209" s="24"/>
      <c r="D209" s="24"/>
      <c r="E209" s="24"/>
      <c r="F209" s="24"/>
      <c r="G209" s="24"/>
      <c r="H209" s="11" t="s">
        <v>16</v>
      </c>
      <c r="I209" s="12">
        <v>0</v>
      </c>
      <c r="J209" s="12">
        <v>122382</v>
      </c>
      <c r="K209" s="13">
        <v>0</v>
      </c>
      <c r="L209" s="12">
        <v>0</v>
      </c>
      <c r="M209" s="13">
        <v>122382</v>
      </c>
      <c r="N209" s="12">
        <v>0</v>
      </c>
      <c r="O209" s="12">
        <v>0</v>
      </c>
      <c r="P209" s="12">
        <v>0</v>
      </c>
      <c r="Q209" s="12">
        <v>0</v>
      </c>
      <c r="R209" s="12">
        <v>122382</v>
      </c>
      <c r="S209" s="14">
        <v>100</v>
      </c>
      <c r="T209" s="14">
        <v>0</v>
      </c>
    </row>
    <row r="210" spans="2:20">
      <c r="B210" s="24"/>
      <c r="C210" s="24"/>
      <c r="D210" s="24"/>
      <c r="E210" s="24"/>
      <c r="F210" s="24"/>
      <c r="G210" s="24"/>
      <c r="H210" s="11" t="s">
        <v>17</v>
      </c>
      <c r="I210" s="12">
        <v>0</v>
      </c>
      <c r="J210" s="12">
        <v>122382</v>
      </c>
      <c r="K210" s="13">
        <v>0</v>
      </c>
      <c r="L210" s="12">
        <v>0</v>
      </c>
      <c r="M210" s="13">
        <v>122382</v>
      </c>
      <c r="N210" s="12">
        <v>0</v>
      </c>
      <c r="O210" s="12">
        <v>0</v>
      </c>
      <c r="P210" s="12">
        <v>0</v>
      </c>
      <c r="Q210" s="12">
        <v>0</v>
      </c>
      <c r="R210" s="12">
        <v>122382</v>
      </c>
      <c r="S210" s="14">
        <v>100</v>
      </c>
      <c r="T210" s="14">
        <v>0</v>
      </c>
    </row>
    <row r="211" spans="2:20">
      <c r="B211" s="24"/>
      <c r="C211" s="24"/>
      <c r="D211" s="24"/>
      <c r="E211" s="24"/>
      <c r="F211" s="24"/>
      <c r="G211" s="24"/>
      <c r="H211" s="11" t="s">
        <v>18</v>
      </c>
      <c r="I211" s="12">
        <v>0</v>
      </c>
      <c r="J211" s="12">
        <v>122382</v>
      </c>
      <c r="K211" s="13">
        <v>0</v>
      </c>
      <c r="L211" s="12">
        <v>0</v>
      </c>
      <c r="M211" s="13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122382</v>
      </c>
      <c r="S211" s="14"/>
      <c r="T211" s="14"/>
    </row>
    <row r="212" spans="2:20">
      <c r="B212" s="24"/>
      <c r="C212" s="24"/>
      <c r="D212" s="24"/>
      <c r="E212" s="24"/>
      <c r="F212" s="24"/>
      <c r="G212" s="24"/>
      <c r="H212" s="11" t="s">
        <v>19</v>
      </c>
      <c r="I212" s="12">
        <v>0</v>
      </c>
      <c r="J212" s="12">
        <v>122382</v>
      </c>
      <c r="K212" s="13">
        <v>0</v>
      </c>
      <c r="L212" s="12">
        <v>0</v>
      </c>
      <c r="M212" s="13">
        <v>122382</v>
      </c>
      <c r="N212" s="12">
        <v>0</v>
      </c>
      <c r="O212" s="12">
        <v>0</v>
      </c>
      <c r="P212" s="12">
        <v>0</v>
      </c>
      <c r="Q212" s="12">
        <v>0</v>
      </c>
      <c r="R212" s="12">
        <v>122382</v>
      </c>
      <c r="S212" s="14">
        <v>100</v>
      </c>
      <c r="T212" s="14">
        <v>0</v>
      </c>
    </row>
    <row r="213" spans="2:20">
      <c r="B213" s="24"/>
      <c r="C213" s="24"/>
      <c r="D213" s="24"/>
      <c r="E213" s="24"/>
      <c r="F213" s="24"/>
      <c r="G213" s="24"/>
      <c r="H213" s="11" t="s">
        <v>48</v>
      </c>
      <c r="I213" s="14"/>
      <c r="J213" s="14">
        <v>100</v>
      </c>
      <c r="K213" s="14"/>
      <c r="L213" s="14"/>
      <c r="M213" s="14">
        <v>100</v>
      </c>
      <c r="N213" s="14"/>
      <c r="O213" s="14"/>
      <c r="P213" s="14"/>
      <c r="Q213" s="14"/>
      <c r="R213" s="14">
        <v>100</v>
      </c>
    </row>
    <row r="214" spans="2:20">
      <c r="B214" s="24"/>
      <c r="C214" s="24"/>
      <c r="D214" s="24"/>
      <c r="E214" s="24"/>
      <c r="F214" s="24"/>
      <c r="G214" s="24"/>
      <c r="H214" s="11" t="s">
        <v>49</v>
      </c>
      <c r="I214" s="14"/>
      <c r="J214" s="14">
        <v>100</v>
      </c>
      <c r="K214" s="14"/>
      <c r="L214" s="14"/>
      <c r="M214" s="14">
        <v>100</v>
      </c>
      <c r="N214" s="14"/>
      <c r="O214" s="14"/>
      <c r="P214" s="14"/>
      <c r="Q214" s="14"/>
      <c r="R214" s="14">
        <v>100</v>
      </c>
    </row>
    <row r="215" spans="2:20" ht="19.2">
      <c r="B215" s="24"/>
      <c r="C215" s="24"/>
      <c r="D215" s="24"/>
      <c r="E215" s="24"/>
      <c r="F215" s="24"/>
      <c r="G215" s="24" t="s">
        <v>55</v>
      </c>
      <c r="H215" s="6" t="s">
        <v>56</v>
      </c>
    </row>
    <row r="216" spans="2:20">
      <c r="B216" s="24"/>
      <c r="C216" s="24"/>
      <c r="D216" s="24"/>
      <c r="E216" s="24"/>
      <c r="F216" s="24"/>
      <c r="G216" s="24"/>
      <c r="H216" s="11" t="s">
        <v>16</v>
      </c>
      <c r="I216" s="12">
        <v>0</v>
      </c>
      <c r="J216" s="12">
        <v>122382</v>
      </c>
      <c r="K216" s="13">
        <v>0</v>
      </c>
      <c r="L216" s="12">
        <v>0</v>
      </c>
      <c r="M216" s="13">
        <v>122382</v>
      </c>
      <c r="N216" s="12">
        <v>0</v>
      </c>
      <c r="O216" s="12">
        <v>0</v>
      </c>
      <c r="P216" s="12">
        <v>0</v>
      </c>
      <c r="Q216" s="12">
        <v>0</v>
      </c>
      <c r="R216" s="12">
        <v>122382</v>
      </c>
      <c r="S216" s="14">
        <v>100</v>
      </c>
      <c r="T216" s="14">
        <v>0</v>
      </c>
    </row>
    <row r="217" spans="2:20">
      <c r="B217" s="24"/>
      <c r="C217" s="24"/>
      <c r="D217" s="24"/>
      <c r="E217" s="24"/>
      <c r="F217" s="24"/>
      <c r="G217" s="24"/>
      <c r="H217" s="11" t="s">
        <v>17</v>
      </c>
      <c r="I217" s="12">
        <v>0</v>
      </c>
      <c r="J217" s="12">
        <v>122382</v>
      </c>
      <c r="K217" s="13">
        <v>0</v>
      </c>
      <c r="L217" s="12">
        <v>0</v>
      </c>
      <c r="M217" s="13">
        <v>122382</v>
      </c>
      <c r="N217" s="12">
        <v>0</v>
      </c>
      <c r="O217" s="12">
        <v>0</v>
      </c>
      <c r="P217" s="12">
        <v>0</v>
      </c>
      <c r="Q217" s="12">
        <v>0</v>
      </c>
      <c r="R217" s="12">
        <v>122382</v>
      </c>
      <c r="S217" s="14">
        <v>100</v>
      </c>
      <c r="T217" s="14">
        <v>0</v>
      </c>
    </row>
    <row r="218" spans="2:20">
      <c r="B218" s="24"/>
      <c r="C218" s="24"/>
      <c r="D218" s="24"/>
      <c r="E218" s="24"/>
      <c r="F218" s="24"/>
      <c r="G218" s="24"/>
      <c r="H218" s="11" t="s">
        <v>18</v>
      </c>
      <c r="I218" s="12">
        <v>0</v>
      </c>
      <c r="J218" s="12">
        <v>0</v>
      </c>
      <c r="K218" s="13">
        <v>0</v>
      </c>
      <c r="L218" s="12">
        <v>0</v>
      </c>
      <c r="M218" s="13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4"/>
      <c r="T218" s="14"/>
    </row>
    <row r="219" spans="2:20">
      <c r="B219" s="24"/>
      <c r="C219" s="24"/>
      <c r="D219" s="24"/>
      <c r="E219" s="24"/>
      <c r="F219" s="24"/>
      <c r="G219" s="24"/>
      <c r="H219" s="11" t="s">
        <v>19</v>
      </c>
      <c r="I219" s="12">
        <v>0</v>
      </c>
      <c r="J219" s="12">
        <v>122382</v>
      </c>
      <c r="K219" s="13">
        <v>0</v>
      </c>
      <c r="L219" s="12">
        <v>0</v>
      </c>
      <c r="M219" s="13">
        <v>122382</v>
      </c>
      <c r="N219" s="12">
        <v>0</v>
      </c>
      <c r="O219" s="12">
        <v>0</v>
      </c>
      <c r="P219" s="12">
        <v>0</v>
      </c>
      <c r="Q219" s="12">
        <v>0</v>
      </c>
      <c r="R219" s="12">
        <v>122382</v>
      </c>
      <c r="S219" s="14">
        <v>100</v>
      </c>
      <c r="T219" s="14">
        <v>0</v>
      </c>
    </row>
    <row r="220" spans="2:20">
      <c r="B220" s="24"/>
      <c r="C220" s="24"/>
      <c r="D220" s="24"/>
      <c r="E220" s="24"/>
      <c r="F220" s="24"/>
      <c r="G220" s="24"/>
      <c r="H220" s="11" t="s">
        <v>48</v>
      </c>
      <c r="I220" s="14"/>
      <c r="J220" s="14">
        <v>100</v>
      </c>
      <c r="K220" s="14"/>
      <c r="L220" s="14"/>
      <c r="M220" s="14">
        <v>100</v>
      </c>
      <c r="N220" s="14"/>
      <c r="O220" s="14"/>
      <c r="P220" s="14"/>
      <c r="Q220" s="14"/>
      <c r="R220" s="14">
        <v>100</v>
      </c>
    </row>
    <row r="221" spans="2:20">
      <c r="B221" s="24"/>
      <c r="C221" s="24"/>
      <c r="D221" s="24"/>
      <c r="E221" s="24"/>
      <c r="F221" s="24"/>
      <c r="G221" s="24"/>
      <c r="H221" s="11" t="s">
        <v>49</v>
      </c>
      <c r="I221" s="14"/>
      <c r="J221" s="14">
        <v>100</v>
      </c>
      <c r="K221" s="14"/>
      <c r="L221" s="14"/>
      <c r="M221" s="14">
        <v>100</v>
      </c>
      <c r="N221" s="14"/>
      <c r="O221" s="14"/>
      <c r="P221" s="14"/>
      <c r="Q221" s="14"/>
      <c r="R221" s="14">
        <v>100</v>
      </c>
    </row>
    <row r="222" spans="2:20" ht="10.95" customHeight="1">
      <c r="B222" s="24"/>
      <c r="C222" s="24"/>
      <c r="D222" s="24"/>
      <c r="E222" s="24" t="s">
        <v>75</v>
      </c>
      <c r="F222" s="24"/>
      <c r="G222" s="24"/>
      <c r="H222" s="23" t="s">
        <v>76</v>
      </c>
    </row>
    <row r="223" spans="2:20">
      <c r="B223" s="24"/>
      <c r="C223" s="24"/>
      <c r="D223" s="24"/>
      <c r="E223" s="24"/>
      <c r="F223" s="24"/>
      <c r="G223" s="24"/>
      <c r="H223" s="23"/>
    </row>
    <row r="224" spans="2:20">
      <c r="B224" s="24"/>
      <c r="C224" s="24"/>
      <c r="D224" s="24"/>
      <c r="E224" s="24"/>
      <c r="F224" s="24"/>
      <c r="G224" s="24"/>
      <c r="H224" s="11" t="s">
        <v>16</v>
      </c>
      <c r="I224" s="12">
        <v>0</v>
      </c>
      <c r="J224" s="12">
        <v>72303</v>
      </c>
      <c r="K224" s="13">
        <v>0</v>
      </c>
      <c r="L224" s="12">
        <v>0</v>
      </c>
      <c r="M224" s="12">
        <v>72303</v>
      </c>
      <c r="N224" s="12">
        <v>0</v>
      </c>
      <c r="O224" s="12">
        <v>0</v>
      </c>
      <c r="P224" s="12">
        <v>0</v>
      </c>
      <c r="Q224" s="12">
        <v>0</v>
      </c>
      <c r="R224" s="12">
        <v>72303</v>
      </c>
      <c r="S224" s="14">
        <v>100</v>
      </c>
      <c r="T224" s="14">
        <v>0</v>
      </c>
    </row>
    <row r="225" spans="2:20">
      <c r="B225" s="24"/>
      <c r="C225" s="24"/>
      <c r="D225" s="24"/>
      <c r="E225" s="24"/>
      <c r="F225" s="24"/>
      <c r="G225" s="24"/>
      <c r="H225" s="11" t="s">
        <v>17</v>
      </c>
      <c r="I225" s="12">
        <v>0</v>
      </c>
      <c r="J225" s="12">
        <v>72303</v>
      </c>
      <c r="K225" s="13">
        <v>0</v>
      </c>
      <c r="L225" s="12">
        <v>0</v>
      </c>
      <c r="M225" s="12">
        <v>72303</v>
      </c>
      <c r="N225" s="12">
        <v>0</v>
      </c>
      <c r="O225" s="12">
        <v>0</v>
      </c>
      <c r="P225" s="12">
        <v>0</v>
      </c>
      <c r="Q225" s="12">
        <v>0</v>
      </c>
      <c r="R225" s="12">
        <v>72303</v>
      </c>
      <c r="S225" s="14">
        <v>100</v>
      </c>
      <c r="T225" s="14">
        <v>0</v>
      </c>
    </row>
    <row r="226" spans="2:20">
      <c r="B226" s="24"/>
      <c r="C226" s="24"/>
      <c r="D226" s="24"/>
      <c r="E226" s="24"/>
      <c r="F226" s="24"/>
      <c r="G226" s="24"/>
      <c r="H226" s="11" t="s">
        <v>18</v>
      </c>
      <c r="I226" s="12">
        <v>0</v>
      </c>
      <c r="J226" s="12">
        <v>0</v>
      </c>
      <c r="K226" s="13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4"/>
      <c r="T226" s="14"/>
    </row>
    <row r="227" spans="2:20">
      <c r="B227" s="24"/>
      <c r="C227" s="24"/>
      <c r="D227" s="24"/>
      <c r="E227" s="24"/>
      <c r="F227" s="24"/>
      <c r="G227" s="24"/>
      <c r="H227" s="11" t="s">
        <v>19</v>
      </c>
      <c r="I227" s="12">
        <v>0</v>
      </c>
      <c r="J227" s="12">
        <v>72303</v>
      </c>
      <c r="K227" s="13">
        <v>0</v>
      </c>
      <c r="L227" s="12">
        <v>0</v>
      </c>
      <c r="M227" s="12">
        <v>72303</v>
      </c>
      <c r="N227" s="12">
        <v>0</v>
      </c>
      <c r="O227" s="12">
        <v>0</v>
      </c>
      <c r="P227" s="12">
        <v>0</v>
      </c>
      <c r="Q227" s="12">
        <v>0</v>
      </c>
      <c r="R227" s="12">
        <v>72303</v>
      </c>
      <c r="S227" s="14">
        <v>100</v>
      </c>
      <c r="T227" s="14">
        <v>0</v>
      </c>
    </row>
    <row r="228" spans="2:20">
      <c r="B228" s="24"/>
      <c r="C228" s="24"/>
      <c r="D228" s="24"/>
      <c r="E228" s="24"/>
      <c r="F228" s="24"/>
      <c r="G228" s="24"/>
      <c r="H228" s="11" t="s">
        <v>48</v>
      </c>
      <c r="I228" s="15"/>
      <c r="J228" s="14">
        <v>100</v>
      </c>
      <c r="K228" s="14"/>
      <c r="L228" s="14"/>
      <c r="M228" s="14">
        <v>100</v>
      </c>
      <c r="N228" s="14"/>
      <c r="O228" s="14"/>
      <c r="P228" s="14"/>
      <c r="Q228" s="14"/>
      <c r="R228" s="14">
        <v>100</v>
      </c>
    </row>
    <row r="229" spans="2:20">
      <c r="B229" s="24"/>
      <c r="C229" s="24"/>
      <c r="D229" s="24"/>
      <c r="E229" s="24"/>
      <c r="F229" s="24"/>
      <c r="G229" s="24"/>
      <c r="H229" s="11" t="s">
        <v>49</v>
      </c>
      <c r="I229" s="14"/>
      <c r="J229" s="14">
        <v>100</v>
      </c>
      <c r="K229" s="14"/>
      <c r="L229" s="14"/>
      <c r="M229" s="14">
        <v>100</v>
      </c>
      <c r="N229" s="14"/>
      <c r="O229" s="14"/>
      <c r="P229" s="14"/>
      <c r="Q229" s="14"/>
      <c r="R229" s="14">
        <v>100</v>
      </c>
    </row>
    <row r="230" spans="2:20" ht="19.2">
      <c r="B230" s="24"/>
      <c r="C230" s="24"/>
      <c r="D230" s="24"/>
      <c r="E230" s="24"/>
      <c r="F230" s="24" t="s">
        <v>77</v>
      </c>
      <c r="G230" s="24"/>
      <c r="H230" s="10" t="s">
        <v>78</v>
      </c>
    </row>
    <row r="231" spans="2:20">
      <c r="B231" s="24"/>
      <c r="C231" s="24"/>
      <c r="D231" s="24"/>
      <c r="E231" s="24"/>
      <c r="F231" s="24"/>
      <c r="G231" s="24"/>
      <c r="H231" s="11" t="s">
        <v>16</v>
      </c>
      <c r="I231" s="12">
        <v>0</v>
      </c>
      <c r="J231" s="12">
        <v>72303</v>
      </c>
      <c r="K231" s="13">
        <v>0</v>
      </c>
      <c r="L231" s="12">
        <v>0</v>
      </c>
      <c r="M231" s="13">
        <v>72303</v>
      </c>
      <c r="N231" s="12">
        <v>0</v>
      </c>
      <c r="O231" s="12">
        <v>0</v>
      </c>
      <c r="P231" s="12">
        <v>0</v>
      </c>
      <c r="Q231" s="12">
        <v>0</v>
      </c>
      <c r="R231" s="12">
        <v>72303</v>
      </c>
      <c r="S231" s="14">
        <v>100</v>
      </c>
      <c r="T231" s="14">
        <v>0</v>
      </c>
    </row>
    <row r="232" spans="2:20">
      <c r="B232" s="24"/>
      <c r="C232" s="24"/>
      <c r="D232" s="24"/>
      <c r="E232" s="24"/>
      <c r="F232" s="24"/>
      <c r="G232" s="24"/>
      <c r="H232" s="11" t="s">
        <v>17</v>
      </c>
      <c r="I232" s="12">
        <v>0</v>
      </c>
      <c r="J232" s="12">
        <v>72303</v>
      </c>
      <c r="K232" s="13">
        <v>0</v>
      </c>
      <c r="L232" s="12">
        <v>0</v>
      </c>
      <c r="M232" s="13">
        <v>72303</v>
      </c>
      <c r="N232" s="12">
        <v>0</v>
      </c>
      <c r="O232" s="12">
        <v>0</v>
      </c>
      <c r="P232" s="12">
        <v>0</v>
      </c>
      <c r="Q232" s="12">
        <v>0</v>
      </c>
      <c r="R232" s="12">
        <v>72303</v>
      </c>
      <c r="S232" s="14">
        <v>100</v>
      </c>
      <c r="T232" s="14">
        <v>0</v>
      </c>
    </row>
    <row r="233" spans="2:20">
      <c r="B233" s="24"/>
      <c r="C233" s="24"/>
      <c r="D233" s="24"/>
      <c r="E233" s="24"/>
      <c r="F233" s="24"/>
      <c r="G233" s="24"/>
      <c r="H233" s="11" t="s">
        <v>18</v>
      </c>
      <c r="I233" s="12">
        <v>0</v>
      </c>
      <c r="J233" s="12">
        <v>72303</v>
      </c>
      <c r="K233" s="13">
        <v>0</v>
      </c>
      <c r="L233" s="12">
        <v>0</v>
      </c>
      <c r="M233" s="13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72303</v>
      </c>
      <c r="S233" s="14"/>
      <c r="T233" s="14"/>
    </row>
    <row r="234" spans="2:20">
      <c r="B234" s="24"/>
      <c r="C234" s="24"/>
      <c r="D234" s="24"/>
      <c r="E234" s="24"/>
      <c r="F234" s="24"/>
      <c r="G234" s="24"/>
      <c r="H234" s="11" t="s">
        <v>19</v>
      </c>
      <c r="I234" s="12">
        <v>0</v>
      </c>
      <c r="J234" s="12">
        <v>72303</v>
      </c>
      <c r="K234" s="13">
        <v>0</v>
      </c>
      <c r="L234" s="12">
        <v>0</v>
      </c>
      <c r="M234" s="13">
        <v>72303</v>
      </c>
      <c r="N234" s="12">
        <v>0</v>
      </c>
      <c r="O234" s="12">
        <v>0</v>
      </c>
      <c r="P234" s="12">
        <v>0</v>
      </c>
      <c r="Q234" s="12">
        <v>0</v>
      </c>
      <c r="R234" s="12">
        <v>72303</v>
      </c>
      <c r="S234" s="14">
        <v>100</v>
      </c>
      <c r="T234" s="14">
        <v>0</v>
      </c>
    </row>
    <row r="235" spans="2:20">
      <c r="B235" s="24"/>
      <c r="C235" s="24"/>
      <c r="D235" s="24"/>
      <c r="E235" s="24"/>
      <c r="F235" s="24"/>
      <c r="G235" s="24"/>
      <c r="H235" s="11" t="s">
        <v>48</v>
      </c>
      <c r="I235" s="14"/>
      <c r="J235" s="14">
        <v>100</v>
      </c>
      <c r="K235" s="14"/>
      <c r="L235" s="14"/>
      <c r="M235" s="14">
        <v>100</v>
      </c>
      <c r="N235" s="14"/>
      <c r="O235" s="14"/>
      <c r="P235" s="14"/>
      <c r="Q235" s="14"/>
      <c r="R235" s="14">
        <v>100</v>
      </c>
    </row>
    <row r="236" spans="2:20">
      <c r="B236" s="24"/>
      <c r="C236" s="24"/>
      <c r="D236" s="24"/>
      <c r="E236" s="24"/>
      <c r="F236" s="24"/>
      <c r="G236" s="24"/>
      <c r="H236" s="11" t="s">
        <v>49</v>
      </c>
      <c r="I236" s="14"/>
      <c r="J236" s="14">
        <v>100</v>
      </c>
      <c r="K236" s="14"/>
      <c r="L236" s="14"/>
      <c r="M236" s="14">
        <v>100</v>
      </c>
      <c r="N236" s="14"/>
      <c r="O236" s="14"/>
      <c r="P236" s="14"/>
      <c r="Q236" s="14"/>
      <c r="R236" s="14">
        <v>100</v>
      </c>
    </row>
    <row r="237" spans="2:20" ht="19.2">
      <c r="B237" s="24"/>
      <c r="C237" s="24"/>
      <c r="D237" s="24"/>
      <c r="E237" s="24"/>
      <c r="F237" s="24"/>
      <c r="G237" s="24" t="s">
        <v>55</v>
      </c>
      <c r="H237" s="6" t="s">
        <v>56</v>
      </c>
    </row>
    <row r="238" spans="2:20">
      <c r="B238" s="24"/>
      <c r="C238" s="24"/>
      <c r="D238" s="24"/>
      <c r="E238" s="24"/>
      <c r="F238" s="24"/>
      <c r="G238" s="24"/>
      <c r="H238" s="11" t="s">
        <v>16</v>
      </c>
      <c r="I238" s="12">
        <v>0</v>
      </c>
      <c r="J238" s="12">
        <v>72303</v>
      </c>
      <c r="K238" s="13">
        <v>0</v>
      </c>
      <c r="L238" s="12">
        <v>0</v>
      </c>
      <c r="M238" s="13">
        <v>72303</v>
      </c>
      <c r="N238" s="12">
        <v>0</v>
      </c>
      <c r="O238" s="12">
        <v>0</v>
      </c>
      <c r="P238" s="12">
        <v>0</v>
      </c>
      <c r="Q238" s="12">
        <v>0</v>
      </c>
      <c r="R238" s="12">
        <v>72303</v>
      </c>
      <c r="S238" s="14">
        <v>100</v>
      </c>
      <c r="T238" s="14">
        <v>0</v>
      </c>
    </row>
    <row r="239" spans="2:20">
      <c r="B239" s="24"/>
      <c r="C239" s="24"/>
      <c r="D239" s="24"/>
      <c r="E239" s="24"/>
      <c r="F239" s="24"/>
      <c r="G239" s="24"/>
      <c r="H239" s="11" t="s">
        <v>17</v>
      </c>
      <c r="I239" s="12">
        <v>0</v>
      </c>
      <c r="J239" s="12">
        <v>72303</v>
      </c>
      <c r="K239" s="13">
        <v>0</v>
      </c>
      <c r="L239" s="12">
        <v>0</v>
      </c>
      <c r="M239" s="13">
        <v>72303</v>
      </c>
      <c r="N239" s="12">
        <v>0</v>
      </c>
      <c r="O239" s="12">
        <v>0</v>
      </c>
      <c r="P239" s="12">
        <v>0</v>
      </c>
      <c r="Q239" s="12">
        <v>0</v>
      </c>
      <c r="R239" s="12">
        <v>72303</v>
      </c>
      <c r="S239" s="14">
        <v>100</v>
      </c>
      <c r="T239" s="14">
        <v>0</v>
      </c>
    </row>
    <row r="240" spans="2:20">
      <c r="B240" s="24"/>
      <c r="C240" s="24"/>
      <c r="D240" s="24"/>
      <c r="E240" s="24"/>
      <c r="F240" s="24"/>
      <c r="G240" s="24"/>
      <c r="H240" s="11" t="s">
        <v>18</v>
      </c>
      <c r="I240" s="12">
        <v>0</v>
      </c>
      <c r="J240" s="12">
        <v>0</v>
      </c>
      <c r="K240" s="13">
        <v>0</v>
      </c>
      <c r="L240" s="12">
        <v>0</v>
      </c>
      <c r="M240" s="13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4"/>
      <c r="T240" s="14"/>
    </row>
    <row r="241" spans="2:20">
      <c r="B241" s="24"/>
      <c r="C241" s="24"/>
      <c r="D241" s="24"/>
      <c r="E241" s="24"/>
      <c r="F241" s="24"/>
      <c r="G241" s="24"/>
      <c r="H241" s="11" t="s">
        <v>19</v>
      </c>
      <c r="I241" s="12">
        <v>0</v>
      </c>
      <c r="J241" s="12">
        <v>72303</v>
      </c>
      <c r="K241" s="13">
        <v>0</v>
      </c>
      <c r="L241" s="12">
        <v>0</v>
      </c>
      <c r="M241" s="13">
        <v>72303</v>
      </c>
      <c r="N241" s="12">
        <v>0</v>
      </c>
      <c r="O241" s="12">
        <v>0</v>
      </c>
      <c r="P241" s="12">
        <v>0</v>
      </c>
      <c r="Q241" s="12">
        <v>0</v>
      </c>
      <c r="R241" s="12">
        <v>72303</v>
      </c>
      <c r="S241" s="14">
        <v>100</v>
      </c>
      <c r="T241" s="14">
        <v>0</v>
      </c>
    </row>
    <row r="242" spans="2:20">
      <c r="B242" s="24"/>
      <c r="C242" s="24"/>
      <c r="D242" s="24"/>
      <c r="E242" s="24"/>
      <c r="F242" s="24"/>
      <c r="G242" s="24"/>
      <c r="H242" s="11" t="s">
        <v>48</v>
      </c>
      <c r="I242" s="14"/>
      <c r="J242" s="14">
        <v>100</v>
      </c>
      <c r="K242" s="14"/>
      <c r="L242" s="14"/>
      <c r="M242" s="14">
        <v>100</v>
      </c>
      <c r="N242" s="14"/>
      <c r="O242" s="14"/>
      <c r="P242" s="14"/>
      <c r="Q242" s="14"/>
      <c r="R242" s="14">
        <v>100</v>
      </c>
    </row>
    <row r="243" spans="2:20">
      <c r="B243" s="24"/>
      <c r="C243" s="24"/>
      <c r="D243" s="24"/>
      <c r="E243" s="24"/>
      <c r="F243" s="24"/>
      <c r="G243" s="24"/>
      <c r="H243" s="11" t="s">
        <v>49</v>
      </c>
      <c r="I243" s="14"/>
      <c r="J243" s="14">
        <v>100</v>
      </c>
      <c r="K243" s="14"/>
      <c r="L243" s="14"/>
      <c r="M243" s="14">
        <v>100</v>
      </c>
      <c r="N243" s="14"/>
      <c r="O243" s="14"/>
      <c r="P243" s="14"/>
      <c r="Q243" s="14"/>
      <c r="R243" s="14">
        <v>100</v>
      </c>
    </row>
    <row r="244" spans="2:20">
      <c r="B244" s="24"/>
      <c r="C244" s="24"/>
      <c r="D244" s="24" t="s">
        <v>7</v>
      </c>
      <c r="E244" s="24"/>
      <c r="F244" s="24"/>
      <c r="G244" s="24"/>
      <c r="H244" s="23" t="s">
        <v>79</v>
      </c>
    </row>
    <row r="245" spans="2:20">
      <c r="B245" s="24"/>
      <c r="C245" s="24"/>
      <c r="D245" s="24"/>
      <c r="E245" s="24"/>
      <c r="F245" s="24"/>
      <c r="G245" s="24"/>
      <c r="H245" s="23"/>
    </row>
    <row r="246" spans="2:20">
      <c r="B246" s="24"/>
      <c r="C246" s="24"/>
      <c r="D246" s="24"/>
      <c r="E246" s="24"/>
      <c r="F246" s="24"/>
      <c r="G246" s="24"/>
      <c r="H246" s="11" t="s">
        <v>16</v>
      </c>
      <c r="I246" s="12">
        <v>0</v>
      </c>
      <c r="J246" s="12">
        <v>48325022</v>
      </c>
      <c r="K246" s="13">
        <v>0</v>
      </c>
      <c r="L246" s="12">
        <v>0</v>
      </c>
      <c r="M246" s="12">
        <v>48325022</v>
      </c>
      <c r="N246" s="12">
        <v>0</v>
      </c>
      <c r="O246" s="12">
        <v>0</v>
      </c>
      <c r="P246" s="12">
        <v>0</v>
      </c>
      <c r="Q246" s="12">
        <v>0</v>
      </c>
      <c r="R246" s="12">
        <v>48325022</v>
      </c>
      <c r="S246" s="14">
        <v>100</v>
      </c>
      <c r="T246" s="14">
        <v>0</v>
      </c>
    </row>
    <row r="247" spans="2:20">
      <c r="B247" s="24"/>
      <c r="C247" s="24"/>
      <c r="D247" s="24"/>
      <c r="E247" s="24"/>
      <c r="F247" s="24"/>
      <c r="G247" s="24"/>
      <c r="H247" s="11" t="s">
        <v>17</v>
      </c>
      <c r="I247" s="12">
        <v>0</v>
      </c>
      <c r="J247" s="12">
        <v>45738988.119999997</v>
      </c>
      <c r="K247" s="13">
        <v>0</v>
      </c>
      <c r="L247" s="12">
        <v>0</v>
      </c>
      <c r="M247" s="12">
        <v>45738988.119999997</v>
      </c>
      <c r="N247" s="12">
        <v>0</v>
      </c>
      <c r="O247" s="12">
        <v>0</v>
      </c>
      <c r="P247" s="12">
        <v>0</v>
      </c>
      <c r="Q247" s="12">
        <v>0</v>
      </c>
      <c r="R247" s="12">
        <v>45738988.119999997</v>
      </c>
      <c r="S247" s="14">
        <v>100</v>
      </c>
      <c r="T247" s="14">
        <v>0</v>
      </c>
    </row>
    <row r="248" spans="2:20">
      <c r="B248" s="24"/>
      <c r="C248" s="24"/>
      <c r="D248" s="24"/>
      <c r="E248" s="24"/>
      <c r="F248" s="24"/>
      <c r="G248" s="24"/>
      <c r="H248" s="11" t="s">
        <v>18</v>
      </c>
      <c r="I248" s="12">
        <v>0</v>
      </c>
      <c r="J248" s="12">
        <v>0</v>
      </c>
      <c r="K248" s="13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4"/>
      <c r="T248" s="14"/>
    </row>
    <row r="249" spans="2:20">
      <c r="B249" s="24"/>
      <c r="C249" s="24"/>
      <c r="D249" s="24"/>
      <c r="E249" s="24"/>
      <c r="F249" s="24"/>
      <c r="G249" s="24"/>
      <c r="H249" s="11" t="s">
        <v>19</v>
      </c>
      <c r="I249" s="12">
        <v>0</v>
      </c>
      <c r="J249" s="12">
        <v>45738988.119999997</v>
      </c>
      <c r="K249" s="13">
        <v>0</v>
      </c>
      <c r="L249" s="12">
        <v>0</v>
      </c>
      <c r="M249" s="12">
        <v>45738988.119999997</v>
      </c>
      <c r="N249" s="12">
        <v>0</v>
      </c>
      <c r="O249" s="12">
        <v>0</v>
      </c>
      <c r="P249" s="12">
        <v>0</v>
      </c>
      <c r="Q249" s="12">
        <v>0</v>
      </c>
      <c r="R249" s="12">
        <v>45738988.119999997</v>
      </c>
      <c r="S249" s="14">
        <v>100</v>
      </c>
      <c r="T249" s="14">
        <v>0</v>
      </c>
    </row>
    <row r="250" spans="2:20">
      <c r="B250" s="24"/>
      <c r="C250" s="24"/>
      <c r="D250" s="24"/>
      <c r="E250" s="24"/>
      <c r="F250" s="24"/>
      <c r="G250" s="24"/>
      <c r="H250" s="11" t="s">
        <v>48</v>
      </c>
      <c r="I250" s="14"/>
      <c r="J250" s="14">
        <v>94.648664867653849</v>
      </c>
      <c r="K250" s="14"/>
      <c r="L250" s="14"/>
      <c r="M250" s="14">
        <v>94.648664867653849</v>
      </c>
      <c r="N250" s="14"/>
      <c r="O250" s="14"/>
      <c r="P250" s="14"/>
      <c r="Q250" s="14"/>
      <c r="R250" s="14">
        <v>94.648664867653849</v>
      </c>
    </row>
    <row r="251" spans="2:20">
      <c r="B251" s="24"/>
      <c r="C251" s="24"/>
      <c r="D251" s="24"/>
      <c r="E251" s="24"/>
      <c r="F251" s="24"/>
      <c r="G251" s="24"/>
      <c r="H251" s="11" t="s">
        <v>49</v>
      </c>
      <c r="I251" s="14"/>
      <c r="J251" s="14">
        <v>100</v>
      </c>
      <c r="K251" s="14"/>
      <c r="L251" s="14"/>
      <c r="M251" s="14">
        <v>100</v>
      </c>
      <c r="N251" s="14"/>
      <c r="O251" s="14"/>
      <c r="P251" s="14"/>
      <c r="Q251" s="14"/>
      <c r="R251" s="14">
        <v>100</v>
      </c>
    </row>
    <row r="252" spans="2:20" ht="10.95" customHeight="1">
      <c r="B252" s="24"/>
      <c r="C252" s="24"/>
      <c r="D252" s="24"/>
      <c r="E252" s="24" t="s">
        <v>63</v>
      </c>
      <c r="F252" s="24"/>
      <c r="G252" s="24"/>
      <c r="H252" s="23" t="s">
        <v>64</v>
      </c>
    </row>
    <row r="253" spans="2:20">
      <c r="B253" s="24"/>
      <c r="C253" s="24"/>
      <c r="D253" s="24"/>
      <c r="E253" s="24"/>
      <c r="F253" s="24"/>
      <c r="G253" s="24"/>
      <c r="H253" s="23"/>
    </row>
    <row r="254" spans="2:20">
      <c r="B254" s="24"/>
      <c r="C254" s="24"/>
      <c r="D254" s="24"/>
      <c r="E254" s="24"/>
      <c r="F254" s="24"/>
      <c r="G254" s="24"/>
      <c r="H254" s="11" t="s">
        <v>16</v>
      </c>
      <c r="I254" s="12">
        <v>0</v>
      </c>
      <c r="J254" s="12">
        <v>48325022</v>
      </c>
      <c r="K254" s="13">
        <v>0</v>
      </c>
      <c r="L254" s="12">
        <v>0</v>
      </c>
      <c r="M254" s="12">
        <v>48325022</v>
      </c>
      <c r="N254" s="12">
        <v>0</v>
      </c>
      <c r="O254" s="12">
        <v>0</v>
      </c>
      <c r="P254" s="12">
        <v>0</v>
      </c>
      <c r="Q254" s="12">
        <v>0</v>
      </c>
      <c r="R254" s="12">
        <v>48325022</v>
      </c>
      <c r="S254" s="14">
        <v>100</v>
      </c>
      <c r="T254" s="14">
        <v>0</v>
      </c>
    </row>
    <row r="255" spans="2:20">
      <c r="B255" s="24"/>
      <c r="C255" s="24"/>
      <c r="D255" s="24"/>
      <c r="E255" s="24"/>
      <c r="F255" s="24"/>
      <c r="G255" s="24"/>
      <c r="H255" s="11" t="s">
        <v>17</v>
      </c>
      <c r="I255" s="12">
        <v>0</v>
      </c>
      <c r="J255" s="12">
        <v>45738988.119999997</v>
      </c>
      <c r="K255" s="13">
        <v>0</v>
      </c>
      <c r="L255" s="12">
        <v>0</v>
      </c>
      <c r="M255" s="12">
        <v>45738988.119999997</v>
      </c>
      <c r="N255" s="12">
        <v>0</v>
      </c>
      <c r="O255" s="12">
        <v>0</v>
      </c>
      <c r="P255" s="12">
        <v>0</v>
      </c>
      <c r="Q255" s="12">
        <v>0</v>
      </c>
      <c r="R255" s="12">
        <v>45738988.119999997</v>
      </c>
      <c r="S255" s="14">
        <v>100</v>
      </c>
      <c r="T255" s="14">
        <v>0</v>
      </c>
    </row>
    <row r="256" spans="2:20">
      <c r="B256" s="24"/>
      <c r="C256" s="24"/>
      <c r="D256" s="24"/>
      <c r="E256" s="24"/>
      <c r="F256" s="24"/>
      <c r="G256" s="24"/>
      <c r="H256" s="11" t="s">
        <v>18</v>
      </c>
      <c r="I256" s="12">
        <v>0</v>
      </c>
      <c r="J256" s="12">
        <v>0</v>
      </c>
      <c r="K256" s="13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4"/>
      <c r="T256" s="14"/>
    </row>
    <row r="257" spans="2:20">
      <c r="B257" s="24"/>
      <c r="C257" s="24"/>
      <c r="D257" s="24"/>
      <c r="E257" s="24"/>
      <c r="F257" s="24"/>
      <c r="G257" s="24"/>
      <c r="H257" s="11" t="s">
        <v>19</v>
      </c>
      <c r="I257" s="12">
        <v>0</v>
      </c>
      <c r="J257" s="12">
        <v>45738988.119999997</v>
      </c>
      <c r="K257" s="13">
        <v>0</v>
      </c>
      <c r="L257" s="12">
        <v>0</v>
      </c>
      <c r="M257" s="12">
        <v>45738988.119999997</v>
      </c>
      <c r="N257" s="12">
        <v>0</v>
      </c>
      <c r="O257" s="12">
        <v>0</v>
      </c>
      <c r="P257" s="12">
        <v>0</v>
      </c>
      <c r="Q257" s="12">
        <v>0</v>
      </c>
      <c r="R257" s="12">
        <v>45738988.119999997</v>
      </c>
      <c r="S257" s="14">
        <v>100</v>
      </c>
      <c r="T257" s="14">
        <v>0</v>
      </c>
    </row>
    <row r="258" spans="2:20">
      <c r="B258" s="24"/>
      <c r="C258" s="24"/>
      <c r="D258" s="24"/>
      <c r="E258" s="24"/>
      <c r="F258" s="24"/>
      <c r="G258" s="24"/>
      <c r="H258" s="11" t="s">
        <v>48</v>
      </c>
      <c r="I258" s="15"/>
      <c r="J258" s="14">
        <v>94.648664867653849</v>
      </c>
      <c r="K258" s="14"/>
      <c r="L258" s="14"/>
      <c r="M258" s="14">
        <v>94.648664867653849</v>
      </c>
      <c r="N258" s="14"/>
      <c r="O258" s="14"/>
      <c r="P258" s="14"/>
      <c r="Q258" s="14"/>
      <c r="R258" s="14">
        <v>94.648664867653849</v>
      </c>
    </row>
    <row r="259" spans="2:20">
      <c r="B259" s="24"/>
      <c r="C259" s="24"/>
      <c r="D259" s="24"/>
      <c r="E259" s="24"/>
      <c r="F259" s="24"/>
      <c r="G259" s="24"/>
      <c r="H259" s="11" t="s">
        <v>49</v>
      </c>
      <c r="I259" s="14"/>
      <c r="J259" s="14">
        <v>100</v>
      </c>
      <c r="K259" s="14"/>
      <c r="L259" s="14"/>
      <c r="M259" s="14">
        <v>100</v>
      </c>
      <c r="N259" s="14"/>
      <c r="O259" s="14"/>
      <c r="P259" s="14"/>
      <c r="Q259" s="14"/>
      <c r="R259" s="14">
        <v>100</v>
      </c>
    </row>
    <row r="260" spans="2:20">
      <c r="B260" s="24"/>
      <c r="C260" s="24"/>
      <c r="D260" s="24"/>
      <c r="E260" s="24"/>
      <c r="F260" s="24" t="s">
        <v>65</v>
      </c>
      <c r="G260" s="24"/>
      <c r="H260" s="10" t="s">
        <v>66</v>
      </c>
    </row>
    <row r="261" spans="2:20">
      <c r="B261" s="24"/>
      <c r="C261" s="24"/>
      <c r="D261" s="24"/>
      <c r="E261" s="24"/>
      <c r="F261" s="24"/>
      <c r="G261" s="24"/>
      <c r="H261" s="11" t="s">
        <v>16</v>
      </c>
      <c r="I261" s="12">
        <v>0</v>
      </c>
      <c r="J261" s="12">
        <v>48325022</v>
      </c>
      <c r="K261" s="13">
        <v>0</v>
      </c>
      <c r="L261" s="12">
        <v>0</v>
      </c>
      <c r="M261" s="13">
        <v>48325022</v>
      </c>
      <c r="N261" s="12">
        <v>0</v>
      </c>
      <c r="O261" s="12">
        <v>0</v>
      </c>
      <c r="P261" s="12">
        <v>0</v>
      </c>
      <c r="Q261" s="12">
        <v>0</v>
      </c>
      <c r="R261" s="12">
        <v>48325022</v>
      </c>
      <c r="S261" s="14">
        <v>100</v>
      </c>
      <c r="T261" s="14">
        <v>0</v>
      </c>
    </row>
    <row r="262" spans="2:20">
      <c r="B262" s="24"/>
      <c r="C262" s="24"/>
      <c r="D262" s="24"/>
      <c r="E262" s="24"/>
      <c r="F262" s="24"/>
      <c r="G262" s="24"/>
      <c r="H262" s="11" t="s">
        <v>17</v>
      </c>
      <c r="I262" s="12">
        <v>0</v>
      </c>
      <c r="J262" s="12">
        <v>45738988.119999997</v>
      </c>
      <c r="K262" s="13">
        <v>0</v>
      </c>
      <c r="L262" s="12">
        <v>0</v>
      </c>
      <c r="M262" s="13">
        <v>45738988.119999997</v>
      </c>
      <c r="N262" s="12">
        <v>0</v>
      </c>
      <c r="O262" s="12">
        <v>0</v>
      </c>
      <c r="P262" s="12">
        <v>0</v>
      </c>
      <c r="Q262" s="12">
        <v>0</v>
      </c>
      <c r="R262" s="12">
        <v>45738988.119999997</v>
      </c>
      <c r="S262" s="14">
        <v>100</v>
      </c>
      <c r="T262" s="14">
        <v>0</v>
      </c>
    </row>
    <row r="263" spans="2:20">
      <c r="B263" s="24"/>
      <c r="C263" s="24"/>
      <c r="D263" s="24"/>
      <c r="E263" s="24"/>
      <c r="F263" s="24"/>
      <c r="G263" s="24"/>
      <c r="H263" s="11" t="s">
        <v>18</v>
      </c>
      <c r="I263" s="12">
        <v>0</v>
      </c>
      <c r="J263" s="12">
        <v>48325022</v>
      </c>
      <c r="K263" s="13">
        <v>0</v>
      </c>
      <c r="L263" s="12">
        <v>0</v>
      </c>
      <c r="M263" s="13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48325022</v>
      </c>
      <c r="S263" s="14"/>
      <c r="T263" s="14"/>
    </row>
    <row r="264" spans="2:20">
      <c r="B264" s="24"/>
      <c r="C264" s="24"/>
      <c r="D264" s="24"/>
      <c r="E264" s="24"/>
      <c r="F264" s="24"/>
      <c r="G264" s="24"/>
      <c r="H264" s="11" t="s">
        <v>19</v>
      </c>
      <c r="I264" s="12">
        <v>0</v>
      </c>
      <c r="J264" s="12">
        <v>45738988.119999997</v>
      </c>
      <c r="K264" s="13">
        <v>0</v>
      </c>
      <c r="L264" s="12">
        <v>0</v>
      </c>
      <c r="M264" s="13">
        <v>45738988.119999997</v>
      </c>
      <c r="N264" s="12">
        <v>0</v>
      </c>
      <c r="O264" s="12">
        <v>0</v>
      </c>
      <c r="P264" s="12">
        <v>0</v>
      </c>
      <c r="Q264" s="12">
        <v>0</v>
      </c>
      <c r="R264" s="12">
        <v>45738988.119999997</v>
      </c>
      <c r="S264" s="14">
        <v>100</v>
      </c>
      <c r="T264" s="14">
        <v>0</v>
      </c>
    </row>
    <row r="265" spans="2:20">
      <c r="B265" s="24"/>
      <c r="C265" s="24"/>
      <c r="D265" s="24"/>
      <c r="E265" s="24"/>
      <c r="F265" s="24"/>
      <c r="G265" s="24"/>
      <c r="H265" s="11" t="s">
        <v>48</v>
      </c>
      <c r="I265" s="14"/>
      <c r="J265" s="14">
        <v>94.648664867653849</v>
      </c>
      <c r="K265" s="14"/>
      <c r="L265" s="14"/>
      <c r="M265" s="14">
        <v>94.648664867653849</v>
      </c>
      <c r="N265" s="14"/>
      <c r="O265" s="14"/>
      <c r="P265" s="14"/>
      <c r="Q265" s="14"/>
      <c r="R265" s="14">
        <v>94.648664867653849</v>
      </c>
    </row>
    <row r="266" spans="2:20">
      <c r="B266" s="24"/>
      <c r="C266" s="24"/>
      <c r="D266" s="24"/>
      <c r="E266" s="24"/>
      <c r="F266" s="24"/>
      <c r="G266" s="24"/>
      <c r="H266" s="11" t="s">
        <v>49</v>
      </c>
      <c r="I266" s="14"/>
      <c r="J266" s="14">
        <v>100</v>
      </c>
      <c r="K266" s="14"/>
      <c r="L266" s="14"/>
      <c r="M266" s="14">
        <v>100</v>
      </c>
      <c r="N266" s="14"/>
      <c r="O266" s="14"/>
      <c r="P266" s="14"/>
      <c r="Q266" s="14"/>
      <c r="R266" s="14">
        <v>100</v>
      </c>
    </row>
    <row r="267" spans="2:20" ht="19.2">
      <c r="B267" s="24"/>
      <c r="C267" s="24"/>
      <c r="D267" s="24"/>
      <c r="E267" s="24"/>
      <c r="F267" s="24"/>
      <c r="G267" s="24" t="s">
        <v>55</v>
      </c>
      <c r="H267" s="6" t="s">
        <v>56</v>
      </c>
    </row>
    <row r="268" spans="2:20">
      <c r="B268" s="24"/>
      <c r="C268" s="24"/>
      <c r="D268" s="24"/>
      <c r="E268" s="24"/>
      <c r="F268" s="24"/>
      <c r="G268" s="24"/>
      <c r="H268" s="11" t="s">
        <v>16</v>
      </c>
      <c r="I268" s="12">
        <v>0</v>
      </c>
      <c r="J268" s="12">
        <v>48325022</v>
      </c>
      <c r="K268" s="13">
        <v>0</v>
      </c>
      <c r="L268" s="12">
        <v>0</v>
      </c>
      <c r="M268" s="13">
        <v>48325022</v>
      </c>
      <c r="N268" s="12">
        <v>0</v>
      </c>
      <c r="O268" s="12">
        <v>0</v>
      </c>
      <c r="P268" s="12">
        <v>0</v>
      </c>
      <c r="Q268" s="12">
        <v>0</v>
      </c>
      <c r="R268" s="12">
        <v>48325022</v>
      </c>
      <c r="S268" s="14">
        <v>100</v>
      </c>
      <c r="T268" s="14">
        <v>0</v>
      </c>
    </row>
    <row r="269" spans="2:20">
      <c r="B269" s="24"/>
      <c r="C269" s="24"/>
      <c r="D269" s="24"/>
      <c r="E269" s="24"/>
      <c r="F269" s="24"/>
      <c r="G269" s="24"/>
      <c r="H269" s="11" t="s">
        <v>17</v>
      </c>
      <c r="I269" s="12">
        <v>0</v>
      </c>
      <c r="J269" s="12">
        <v>45738988.119999997</v>
      </c>
      <c r="K269" s="13">
        <v>0</v>
      </c>
      <c r="L269" s="12">
        <v>0</v>
      </c>
      <c r="M269" s="13">
        <v>45738988.119999997</v>
      </c>
      <c r="N269" s="12">
        <v>0</v>
      </c>
      <c r="O269" s="12">
        <v>0</v>
      </c>
      <c r="P269" s="12">
        <v>0</v>
      </c>
      <c r="Q269" s="12">
        <v>0</v>
      </c>
      <c r="R269" s="12">
        <v>45738988.119999997</v>
      </c>
      <c r="S269" s="14">
        <v>100</v>
      </c>
      <c r="T269" s="14">
        <v>0</v>
      </c>
    </row>
    <row r="270" spans="2:20">
      <c r="B270" s="24"/>
      <c r="C270" s="24"/>
      <c r="D270" s="24"/>
      <c r="E270" s="24"/>
      <c r="F270" s="24"/>
      <c r="G270" s="24"/>
      <c r="H270" s="11" t="s">
        <v>18</v>
      </c>
      <c r="I270" s="12">
        <v>0</v>
      </c>
      <c r="J270" s="12">
        <v>0</v>
      </c>
      <c r="K270" s="13">
        <v>0</v>
      </c>
      <c r="L270" s="12">
        <v>0</v>
      </c>
      <c r="M270" s="13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4"/>
      <c r="T270" s="14"/>
    </row>
    <row r="271" spans="2:20">
      <c r="B271" s="24"/>
      <c r="C271" s="24"/>
      <c r="D271" s="24"/>
      <c r="E271" s="24"/>
      <c r="F271" s="24"/>
      <c r="G271" s="24"/>
      <c r="H271" s="11" t="s">
        <v>19</v>
      </c>
      <c r="I271" s="12">
        <v>0</v>
      </c>
      <c r="J271" s="12">
        <v>45738988.119999997</v>
      </c>
      <c r="K271" s="13">
        <v>0</v>
      </c>
      <c r="L271" s="12">
        <v>0</v>
      </c>
      <c r="M271" s="13">
        <v>45738988.119999997</v>
      </c>
      <c r="N271" s="12">
        <v>0</v>
      </c>
      <c r="O271" s="12">
        <v>0</v>
      </c>
      <c r="P271" s="12">
        <v>0</v>
      </c>
      <c r="Q271" s="12">
        <v>0</v>
      </c>
      <c r="R271" s="12">
        <v>45738988.119999997</v>
      </c>
      <c r="S271" s="14">
        <v>100</v>
      </c>
      <c r="T271" s="14">
        <v>0</v>
      </c>
    </row>
    <row r="272" spans="2:20">
      <c r="B272" s="24"/>
      <c r="C272" s="24"/>
      <c r="D272" s="24"/>
      <c r="E272" s="24"/>
      <c r="F272" s="24"/>
      <c r="G272" s="24"/>
      <c r="H272" s="11" t="s">
        <v>48</v>
      </c>
      <c r="I272" s="14"/>
      <c r="J272" s="14">
        <v>94.648664867653849</v>
      </c>
      <c r="K272" s="14"/>
      <c r="L272" s="14"/>
      <c r="M272" s="14">
        <v>94.648664867653849</v>
      </c>
      <c r="N272" s="14"/>
      <c r="O272" s="14"/>
      <c r="P272" s="14"/>
      <c r="Q272" s="14"/>
      <c r="R272" s="14">
        <v>94.648664867653849</v>
      </c>
    </row>
    <row r="273" spans="2:20">
      <c r="B273" s="24"/>
      <c r="C273" s="24"/>
      <c r="D273" s="24"/>
      <c r="E273" s="24"/>
      <c r="F273" s="24"/>
      <c r="G273" s="24"/>
      <c r="H273" s="11" t="s">
        <v>49</v>
      </c>
      <c r="I273" s="14"/>
      <c r="J273" s="14">
        <v>100</v>
      </c>
      <c r="K273" s="14"/>
      <c r="L273" s="14"/>
      <c r="M273" s="14">
        <v>100</v>
      </c>
      <c r="N273" s="14"/>
      <c r="O273" s="14"/>
      <c r="P273" s="14"/>
      <c r="Q273" s="14"/>
      <c r="R273" s="14">
        <v>100</v>
      </c>
    </row>
    <row r="274" spans="2:20">
      <c r="B274" s="24" t="s">
        <v>5</v>
      </c>
      <c r="C274" s="24"/>
      <c r="D274" s="24"/>
      <c r="E274" s="24"/>
      <c r="F274" s="24"/>
      <c r="G274" s="24"/>
      <c r="H274" s="10" t="s">
        <v>80</v>
      </c>
    </row>
    <row r="275" spans="2:20">
      <c r="B275" s="24"/>
      <c r="C275" s="24"/>
      <c r="D275" s="24"/>
      <c r="E275" s="24"/>
      <c r="F275" s="24"/>
      <c r="G275" s="24"/>
      <c r="H275" s="11" t="s">
        <v>16</v>
      </c>
      <c r="I275" s="12">
        <v>52903494</v>
      </c>
      <c r="J275" s="12">
        <v>24762430</v>
      </c>
      <c r="K275" s="13">
        <v>0</v>
      </c>
      <c r="L275" s="12">
        <v>0</v>
      </c>
      <c r="M275" s="12">
        <v>77665924</v>
      </c>
      <c r="N275" s="12">
        <v>0</v>
      </c>
      <c r="O275" s="13">
        <v>0</v>
      </c>
      <c r="P275" s="12">
        <v>0</v>
      </c>
      <c r="Q275" s="12">
        <v>0</v>
      </c>
      <c r="R275" s="12">
        <v>77665924</v>
      </c>
      <c r="S275" s="14">
        <v>100</v>
      </c>
      <c r="T275" s="14">
        <v>0</v>
      </c>
    </row>
    <row r="276" spans="2:20">
      <c r="B276" s="24"/>
      <c r="C276" s="24"/>
      <c r="D276" s="24"/>
      <c r="E276" s="24"/>
      <c r="F276" s="24"/>
      <c r="G276" s="24"/>
      <c r="H276" s="11" t="s">
        <v>17</v>
      </c>
      <c r="I276" s="12">
        <v>86968218</v>
      </c>
      <c r="J276" s="12">
        <v>24720596.559999999</v>
      </c>
      <c r="K276" s="13">
        <v>0</v>
      </c>
      <c r="L276" s="12">
        <v>0</v>
      </c>
      <c r="M276" s="12">
        <v>111688814.91</v>
      </c>
      <c r="N276" s="12">
        <v>0</v>
      </c>
      <c r="O276" s="13">
        <v>0</v>
      </c>
      <c r="P276" s="12">
        <v>0</v>
      </c>
      <c r="Q276" s="12">
        <v>0</v>
      </c>
      <c r="R276" s="12">
        <v>111688814.91</v>
      </c>
      <c r="S276" s="14">
        <v>100</v>
      </c>
      <c r="T276" s="14">
        <v>0</v>
      </c>
    </row>
    <row r="277" spans="2:20">
      <c r="B277" s="24"/>
      <c r="C277" s="24"/>
      <c r="D277" s="24"/>
      <c r="E277" s="24"/>
      <c r="F277" s="24"/>
      <c r="G277" s="24"/>
      <c r="H277" s="11" t="s">
        <v>18</v>
      </c>
      <c r="I277" s="12">
        <v>0</v>
      </c>
      <c r="J277" s="12">
        <v>0</v>
      </c>
      <c r="K277" s="13">
        <v>0</v>
      </c>
      <c r="L277" s="12">
        <v>0</v>
      </c>
      <c r="M277" s="12">
        <v>0</v>
      </c>
      <c r="N277" s="12">
        <v>0</v>
      </c>
      <c r="O277" s="13">
        <v>0</v>
      </c>
      <c r="P277" s="12">
        <v>0</v>
      </c>
      <c r="Q277" s="12">
        <v>0</v>
      </c>
      <c r="R277" s="12">
        <v>0</v>
      </c>
      <c r="S277" s="14"/>
      <c r="T277" s="14"/>
    </row>
    <row r="278" spans="2:20">
      <c r="B278" s="24"/>
      <c r="C278" s="24"/>
      <c r="D278" s="24"/>
      <c r="E278" s="24"/>
      <c r="F278" s="24"/>
      <c r="G278" s="24"/>
      <c r="H278" s="11" t="s">
        <v>19</v>
      </c>
      <c r="I278" s="12">
        <v>86968218</v>
      </c>
      <c r="J278" s="12">
        <v>24453806.91</v>
      </c>
      <c r="K278" s="13">
        <v>0</v>
      </c>
      <c r="L278" s="12">
        <v>0</v>
      </c>
      <c r="M278" s="12">
        <v>111422025.25999999</v>
      </c>
      <c r="N278" s="12">
        <v>0</v>
      </c>
      <c r="O278" s="13">
        <v>0</v>
      </c>
      <c r="P278" s="12">
        <v>0</v>
      </c>
      <c r="Q278" s="12">
        <v>0</v>
      </c>
      <c r="R278" s="12">
        <v>111422025.25999999</v>
      </c>
      <c r="S278" s="14">
        <v>100</v>
      </c>
      <c r="T278" s="14">
        <v>0</v>
      </c>
    </row>
    <row r="279" spans="2:20">
      <c r="B279" s="24"/>
      <c r="C279" s="24"/>
      <c r="D279" s="24"/>
      <c r="E279" s="24"/>
      <c r="F279" s="24"/>
      <c r="G279" s="24"/>
      <c r="H279" s="11" t="s">
        <v>48</v>
      </c>
      <c r="I279" s="14">
        <v>164.39</v>
      </c>
      <c r="J279" s="14">
        <v>98.753663957858734</v>
      </c>
      <c r="K279" s="14"/>
      <c r="L279" s="14"/>
      <c r="M279" s="14">
        <v>143.46320692714605</v>
      </c>
      <c r="N279" s="14"/>
      <c r="O279" s="14"/>
      <c r="P279" s="14"/>
      <c r="Q279" s="14"/>
      <c r="R279" s="14">
        <v>143.46320692714605</v>
      </c>
    </row>
    <row r="280" spans="2:20">
      <c r="B280" s="24"/>
      <c r="C280" s="24"/>
      <c r="D280" s="24"/>
      <c r="E280" s="24"/>
      <c r="F280" s="24"/>
      <c r="G280" s="24"/>
      <c r="H280" s="11" t="s">
        <v>49</v>
      </c>
      <c r="I280" s="14">
        <v>100</v>
      </c>
      <c r="J280" s="14">
        <v>98.920779887522272</v>
      </c>
      <c r="K280" s="14"/>
      <c r="L280" s="14"/>
      <c r="M280" s="14">
        <v>99.761131273337455</v>
      </c>
      <c r="N280" s="14"/>
      <c r="O280" s="14"/>
      <c r="P280" s="14"/>
      <c r="Q280" s="14"/>
      <c r="R280" s="14">
        <v>99.761131273337455</v>
      </c>
    </row>
    <row r="281" spans="2:20">
      <c r="B281" s="24"/>
      <c r="C281" s="24" t="s">
        <v>81</v>
      </c>
      <c r="D281" s="24"/>
      <c r="E281" s="24"/>
      <c r="F281" s="24"/>
      <c r="G281" s="24"/>
      <c r="H281" s="10" t="s">
        <v>82</v>
      </c>
    </row>
    <row r="282" spans="2:20">
      <c r="B282" s="24"/>
      <c r="C282" s="24"/>
      <c r="D282" s="24"/>
      <c r="E282" s="24"/>
      <c r="F282" s="24"/>
      <c r="G282" s="24"/>
      <c r="H282" s="11" t="s">
        <v>16</v>
      </c>
      <c r="I282" s="12">
        <v>52903494</v>
      </c>
      <c r="J282" s="12">
        <v>24762430</v>
      </c>
      <c r="K282" s="13">
        <v>0</v>
      </c>
      <c r="L282" s="12">
        <v>0</v>
      </c>
      <c r="M282" s="12">
        <v>77665924</v>
      </c>
      <c r="N282" s="12">
        <v>0</v>
      </c>
      <c r="O282" s="12">
        <v>0</v>
      </c>
      <c r="P282" s="12">
        <v>0</v>
      </c>
      <c r="Q282" s="12">
        <v>0</v>
      </c>
      <c r="R282" s="12">
        <v>77665924</v>
      </c>
      <c r="S282" s="14">
        <v>100</v>
      </c>
      <c r="T282" s="14">
        <v>0</v>
      </c>
    </row>
    <row r="283" spans="2:20">
      <c r="B283" s="24"/>
      <c r="C283" s="24"/>
      <c r="D283" s="24"/>
      <c r="E283" s="24"/>
      <c r="F283" s="24"/>
      <c r="G283" s="24"/>
      <c r="H283" s="11" t="s">
        <v>17</v>
      </c>
      <c r="I283" s="12">
        <v>86968218</v>
      </c>
      <c r="J283" s="12">
        <v>24720596.559999999</v>
      </c>
      <c r="K283" s="13">
        <v>0</v>
      </c>
      <c r="L283" s="12">
        <v>0</v>
      </c>
      <c r="M283" s="12">
        <v>111688814.91</v>
      </c>
      <c r="N283" s="12">
        <v>0</v>
      </c>
      <c r="O283" s="12">
        <v>0</v>
      </c>
      <c r="P283" s="12">
        <v>0</v>
      </c>
      <c r="Q283" s="12">
        <v>0</v>
      </c>
      <c r="R283" s="12">
        <v>111688814.91</v>
      </c>
      <c r="S283" s="14">
        <v>100</v>
      </c>
      <c r="T283" s="14">
        <v>0</v>
      </c>
    </row>
    <row r="284" spans="2:20">
      <c r="B284" s="24"/>
      <c r="C284" s="24"/>
      <c r="D284" s="24"/>
      <c r="E284" s="24"/>
      <c r="F284" s="24"/>
      <c r="G284" s="24"/>
      <c r="H284" s="11" t="s">
        <v>18</v>
      </c>
      <c r="I284" s="12">
        <v>0</v>
      </c>
      <c r="J284" s="12">
        <v>0</v>
      </c>
      <c r="K284" s="13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4"/>
      <c r="T284" s="14"/>
    </row>
    <row r="285" spans="2:20">
      <c r="B285" s="24"/>
      <c r="C285" s="24"/>
      <c r="D285" s="24"/>
      <c r="E285" s="24"/>
      <c r="F285" s="24"/>
      <c r="G285" s="24"/>
      <c r="H285" s="11" t="s">
        <v>19</v>
      </c>
      <c r="I285" s="12">
        <v>86968218</v>
      </c>
      <c r="J285" s="12">
        <v>24453806.91</v>
      </c>
      <c r="K285" s="13">
        <v>0</v>
      </c>
      <c r="L285" s="12">
        <v>0</v>
      </c>
      <c r="M285" s="12">
        <v>111422025.25999999</v>
      </c>
      <c r="N285" s="12">
        <v>0</v>
      </c>
      <c r="O285" s="12">
        <v>0</v>
      </c>
      <c r="P285" s="12">
        <v>0</v>
      </c>
      <c r="Q285" s="12">
        <v>0</v>
      </c>
      <c r="R285" s="12">
        <v>111422025.25999999</v>
      </c>
      <c r="S285" s="14">
        <v>100</v>
      </c>
      <c r="T285" s="14">
        <v>0</v>
      </c>
    </row>
    <row r="286" spans="2:20">
      <c r="B286" s="24"/>
      <c r="C286" s="24"/>
      <c r="D286" s="24"/>
      <c r="E286" s="24"/>
      <c r="F286" s="24"/>
      <c r="G286" s="24"/>
      <c r="H286" s="11" t="s">
        <v>48</v>
      </c>
      <c r="I286" s="14">
        <v>164.39</v>
      </c>
      <c r="J286" s="14">
        <v>98.753663957858734</v>
      </c>
      <c r="K286" s="14"/>
      <c r="L286" s="14"/>
      <c r="M286" s="14">
        <v>143.46320692714605</v>
      </c>
      <c r="N286" s="14"/>
      <c r="O286" s="14"/>
      <c r="P286" s="14"/>
      <c r="Q286" s="14"/>
      <c r="R286" s="14">
        <v>143.46320692714605</v>
      </c>
    </row>
    <row r="287" spans="2:20">
      <c r="B287" s="24"/>
      <c r="C287" s="24"/>
      <c r="D287" s="24"/>
      <c r="E287" s="24"/>
      <c r="F287" s="24"/>
      <c r="G287" s="24"/>
      <c r="H287" s="11" t="s">
        <v>49</v>
      </c>
      <c r="I287" s="14">
        <v>100</v>
      </c>
      <c r="J287" s="14">
        <v>98.920779887522272</v>
      </c>
      <c r="K287" s="14"/>
      <c r="L287" s="14"/>
      <c r="M287" s="14">
        <v>99.761131273337455</v>
      </c>
      <c r="N287" s="14"/>
      <c r="O287" s="14"/>
      <c r="P287" s="14"/>
      <c r="Q287" s="14"/>
      <c r="R287" s="14">
        <v>99.761131273337455</v>
      </c>
    </row>
    <row r="288" spans="2:20">
      <c r="B288" s="24"/>
      <c r="C288" s="24"/>
      <c r="D288" s="24" t="s">
        <v>4</v>
      </c>
      <c r="E288" s="24"/>
      <c r="F288" s="24"/>
      <c r="G288" s="24"/>
      <c r="H288" s="23" t="s">
        <v>79</v>
      </c>
    </row>
    <row r="289" spans="2:20">
      <c r="B289" s="24"/>
      <c r="C289" s="24"/>
      <c r="D289" s="24"/>
      <c r="E289" s="24"/>
      <c r="F289" s="24"/>
      <c r="G289" s="24"/>
      <c r="H289" s="23"/>
    </row>
    <row r="290" spans="2:20">
      <c r="B290" s="24"/>
      <c r="C290" s="24"/>
      <c r="D290" s="24"/>
      <c r="E290" s="24"/>
      <c r="F290" s="24"/>
      <c r="G290" s="24"/>
      <c r="H290" s="11" t="s">
        <v>16</v>
      </c>
      <c r="I290" s="12">
        <v>52903494</v>
      </c>
      <c r="J290" s="12">
        <v>24762430</v>
      </c>
      <c r="K290" s="13">
        <v>0</v>
      </c>
      <c r="L290" s="12">
        <v>0</v>
      </c>
      <c r="M290" s="12">
        <v>77665924</v>
      </c>
      <c r="N290" s="12">
        <v>0</v>
      </c>
      <c r="O290" s="12">
        <v>0</v>
      </c>
      <c r="P290" s="12">
        <v>0</v>
      </c>
      <c r="Q290" s="12">
        <v>0</v>
      </c>
      <c r="R290" s="12">
        <v>77665924</v>
      </c>
      <c r="S290" s="14">
        <v>100</v>
      </c>
      <c r="T290" s="14">
        <v>0</v>
      </c>
    </row>
    <row r="291" spans="2:20">
      <c r="B291" s="24"/>
      <c r="C291" s="24"/>
      <c r="D291" s="24"/>
      <c r="E291" s="24"/>
      <c r="F291" s="24"/>
      <c r="G291" s="24"/>
      <c r="H291" s="11" t="s">
        <v>17</v>
      </c>
      <c r="I291" s="12">
        <v>86968218</v>
      </c>
      <c r="J291" s="12">
        <v>24720596.559999999</v>
      </c>
      <c r="K291" s="13">
        <v>0</v>
      </c>
      <c r="L291" s="12">
        <v>0</v>
      </c>
      <c r="M291" s="12">
        <v>111688814.91</v>
      </c>
      <c r="N291" s="12">
        <v>0</v>
      </c>
      <c r="O291" s="12">
        <v>0</v>
      </c>
      <c r="P291" s="12">
        <v>0</v>
      </c>
      <c r="Q291" s="12">
        <v>0</v>
      </c>
      <c r="R291" s="12">
        <v>111688814.91</v>
      </c>
      <c r="S291" s="14">
        <v>100</v>
      </c>
      <c r="T291" s="14">
        <v>0</v>
      </c>
    </row>
    <row r="292" spans="2:20">
      <c r="B292" s="24"/>
      <c r="C292" s="24"/>
      <c r="D292" s="24"/>
      <c r="E292" s="24"/>
      <c r="F292" s="24"/>
      <c r="G292" s="24"/>
      <c r="H292" s="11" t="s">
        <v>18</v>
      </c>
      <c r="I292" s="12">
        <v>0</v>
      </c>
      <c r="J292" s="12">
        <v>0</v>
      </c>
      <c r="K292" s="13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4"/>
      <c r="T292" s="14"/>
    </row>
    <row r="293" spans="2:20">
      <c r="B293" s="24"/>
      <c r="C293" s="24"/>
      <c r="D293" s="24"/>
      <c r="E293" s="24"/>
      <c r="F293" s="24"/>
      <c r="G293" s="24"/>
      <c r="H293" s="11" t="s">
        <v>19</v>
      </c>
      <c r="I293" s="12">
        <v>86968218</v>
      </c>
      <c r="J293" s="12">
        <v>24453806.91</v>
      </c>
      <c r="K293" s="13">
        <v>0</v>
      </c>
      <c r="L293" s="12">
        <v>0</v>
      </c>
      <c r="M293" s="12">
        <v>111422025.25999999</v>
      </c>
      <c r="N293" s="12">
        <v>0</v>
      </c>
      <c r="O293" s="12">
        <v>0</v>
      </c>
      <c r="P293" s="12">
        <v>0</v>
      </c>
      <c r="Q293" s="12">
        <v>0</v>
      </c>
      <c r="R293" s="12">
        <v>111422025.25999999</v>
      </c>
      <c r="S293" s="14">
        <v>100</v>
      </c>
      <c r="T293" s="14">
        <v>0</v>
      </c>
    </row>
    <row r="294" spans="2:20">
      <c r="B294" s="24"/>
      <c r="C294" s="24"/>
      <c r="D294" s="24"/>
      <c r="E294" s="24"/>
      <c r="F294" s="24"/>
      <c r="G294" s="24"/>
      <c r="H294" s="11" t="s">
        <v>48</v>
      </c>
      <c r="I294" s="14">
        <v>164.39</v>
      </c>
      <c r="J294" s="14">
        <v>98.753663957858734</v>
      </c>
      <c r="K294" s="14"/>
      <c r="L294" s="14"/>
      <c r="M294" s="14">
        <v>143.46320692714605</v>
      </c>
      <c r="N294" s="14"/>
      <c r="O294" s="14"/>
      <c r="P294" s="14"/>
      <c r="Q294" s="14"/>
      <c r="R294" s="14">
        <v>143.46320692714605</v>
      </c>
    </row>
    <row r="295" spans="2:20">
      <c r="B295" s="24"/>
      <c r="C295" s="24"/>
      <c r="D295" s="24"/>
      <c r="E295" s="24"/>
      <c r="F295" s="24"/>
      <c r="G295" s="24"/>
      <c r="H295" s="11" t="s">
        <v>49</v>
      </c>
      <c r="I295" s="14">
        <v>100</v>
      </c>
      <c r="J295" s="14">
        <v>98.920779887522272</v>
      </c>
      <c r="K295" s="14"/>
      <c r="L295" s="14"/>
      <c r="M295" s="14">
        <v>99.761131273337455</v>
      </c>
      <c r="N295" s="14"/>
      <c r="O295" s="14"/>
      <c r="P295" s="14"/>
      <c r="Q295" s="14"/>
      <c r="R295" s="14">
        <v>99.761131273337455</v>
      </c>
    </row>
    <row r="296" spans="2:20" ht="10.95" customHeight="1">
      <c r="B296" s="24"/>
      <c r="C296" s="24"/>
      <c r="D296" s="24"/>
      <c r="E296" s="24" t="s">
        <v>83</v>
      </c>
      <c r="F296" s="24"/>
      <c r="G296" s="24"/>
      <c r="H296" s="23" t="s">
        <v>84</v>
      </c>
    </row>
    <row r="297" spans="2:20">
      <c r="B297" s="24"/>
      <c r="C297" s="24"/>
      <c r="D297" s="24"/>
      <c r="E297" s="24"/>
      <c r="F297" s="24"/>
      <c r="G297" s="24"/>
      <c r="H297" s="23"/>
    </row>
    <row r="298" spans="2:20">
      <c r="B298" s="24"/>
      <c r="C298" s="24"/>
      <c r="D298" s="24"/>
      <c r="E298" s="24"/>
      <c r="F298" s="24"/>
      <c r="G298" s="24"/>
      <c r="H298" s="11" t="s">
        <v>16</v>
      </c>
      <c r="I298" s="12">
        <v>52903494</v>
      </c>
      <c r="J298" s="12">
        <v>24762430</v>
      </c>
      <c r="K298" s="13">
        <v>0</v>
      </c>
      <c r="L298" s="12">
        <v>0</v>
      </c>
      <c r="M298" s="12">
        <v>77665924</v>
      </c>
      <c r="N298" s="12">
        <v>0</v>
      </c>
      <c r="O298" s="12">
        <v>0</v>
      </c>
      <c r="P298" s="12">
        <v>0</v>
      </c>
      <c r="Q298" s="12">
        <v>0</v>
      </c>
      <c r="R298" s="12">
        <v>77665924</v>
      </c>
      <c r="S298" s="14">
        <v>100</v>
      </c>
      <c r="T298" s="14">
        <v>0</v>
      </c>
    </row>
    <row r="299" spans="2:20">
      <c r="B299" s="24"/>
      <c r="C299" s="24"/>
      <c r="D299" s="24"/>
      <c r="E299" s="24"/>
      <c r="F299" s="24"/>
      <c r="G299" s="24"/>
      <c r="H299" s="11" t="s">
        <v>17</v>
      </c>
      <c r="I299" s="12">
        <v>86968218</v>
      </c>
      <c r="J299" s="12">
        <v>24720596.559999999</v>
      </c>
      <c r="K299" s="13">
        <v>0</v>
      </c>
      <c r="L299" s="12">
        <v>0</v>
      </c>
      <c r="M299" s="12">
        <v>111688814.91</v>
      </c>
      <c r="N299" s="12">
        <v>0</v>
      </c>
      <c r="O299" s="12">
        <v>0</v>
      </c>
      <c r="P299" s="12">
        <v>0</v>
      </c>
      <c r="Q299" s="12">
        <v>0</v>
      </c>
      <c r="R299" s="12">
        <v>111688814.91</v>
      </c>
      <c r="S299" s="14">
        <v>100</v>
      </c>
      <c r="T299" s="14">
        <v>0</v>
      </c>
    </row>
    <row r="300" spans="2:20">
      <c r="B300" s="24"/>
      <c r="C300" s="24"/>
      <c r="D300" s="24"/>
      <c r="E300" s="24"/>
      <c r="F300" s="24"/>
      <c r="G300" s="24"/>
      <c r="H300" s="11" t="s">
        <v>18</v>
      </c>
      <c r="I300" s="12">
        <v>0</v>
      </c>
      <c r="J300" s="12">
        <v>0</v>
      </c>
      <c r="K300" s="13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4"/>
      <c r="T300" s="14"/>
    </row>
    <row r="301" spans="2:20">
      <c r="B301" s="24"/>
      <c r="C301" s="24"/>
      <c r="D301" s="24"/>
      <c r="E301" s="24"/>
      <c r="F301" s="24"/>
      <c r="G301" s="24"/>
      <c r="H301" s="11" t="s">
        <v>19</v>
      </c>
      <c r="I301" s="12">
        <v>86968218</v>
      </c>
      <c r="J301" s="12">
        <v>24453806.91</v>
      </c>
      <c r="K301" s="13">
        <v>0</v>
      </c>
      <c r="L301" s="12">
        <v>0</v>
      </c>
      <c r="M301" s="12">
        <v>111422025.25999999</v>
      </c>
      <c r="N301" s="12">
        <v>0</v>
      </c>
      <c r="O301" s="12">
        <v>0</v>
      </c>
      <c r="P301" s="12">
        <v>0</v>
      </c>
      <c r="Q301" s="12">
        <v>0</v>
      </c>
      <c r="R301" s="12">
        <v>111422025.25999999</v>
      </c>
      <c r="S301" s="14">
        <v>100</v>
      </c>
      <c r="T301" s="14">
        <v>0</v>
      </c>
    </row>
    <row r="302" spans="2:20">
      <c r="B302" s="24"/>
      <c r="C302" s="24"/>
      <c r="D302" s="24"/>
      <c r="E302" s="24"/>
      <c r="F302" s="24"/>
      <c r="G302" s="24"/>
      <c r="H302" s="11" t="s">
        <v>48</v>
      </c>
      <c r="I302" s="15">
        <v>164.39</v>
      </c>
      <c r="J302" s="14">
        <v>98.753663957858734</v>
      </c>
      <c r="K302" s="14"/>
      <c r="L302" s="14"/>
      <c r="M302" s="14">
        <v>143.46320692714605</v>
      </c>
      <c r="N302" s="14"/>
      <c r="O302" s="14"/>
      <c r="P302" s="14"/>
      <c r="Q302" s="14"/>
      <c r="R302" s="14">
        <v>143.46320692714605</v>
      </c>
    </row>
    <row r="303" spans="2:20">
      <c r="B303" s="24"/>
      <c r="C303" s="24"/>
      <c r="D303" s="24"/>
      <c r="E303" s="24"/>
      <c r="F303" s="24"/>
      <c r="G303" s="24"/>
      <c r="H303" s="11" t="s">
        <v>49</v>
      </c>
      <c r="I303" s="14">
        <v>100</v>
      </c>
      <c r="J303" s="14">
        <v>98.920779887522272</v>
      </c>
      <c r="K303" s="14"/>
      <c r="L303" s="14"/>
      <c r="M303" s="14">
        <v>99.761131273337455</v>
      </c>
      <c r="N303" s="14"/>
      <c r="O303" s="14"/>
      <c r="P303" s="14"/>
      <c r="Q303" s="14"/>
      <c r="R303" s="14">
        <v>99.761131273337455</v>
      </c>
    </row>
    <row r="304" spans="2:20" ht="19.2">
      <c r="B304" s="24"/>
      <c r="C304" s="24"/>
      <c r="D304" s="24"/>
      <c r="E304" s="24"/>
      <c r="F304" s="24" t="s">
        <v>85</v>
      </c>
      <c r="G304" s="24"/>
      <c r="H304" s="10" t="s">
        <v>86</v>
      </c>
    </row>
    <row r="305" spans="2:20">
      <c r="B305" s="24"/>
      <c r="C305" s="24"/>
      <c r="D305" s="24"/>
      <c r="E305" s="24"/>
      <c r="F305" s="24"/>
      <c r="G305" s="24"/>
      <c r="H305" s="11" t="s">
        <v>16</v>
      </c>
      <c r="I305" s="12">
        <v>52903494</v>
      </c>
      <c r="J305" s="12">
        <v>24762430</v>
      </c>
      <c r="K305" s="13">
        <v>0</v>
      </c>
      <c r="L305" s="12">
        <v>0</v>
      </c>
      <c r="M305" s="13">
        <v>77665924</v>
      </c>
      <c r="N305" s="12">
        <v>0</v>
      </c>
      <c r="O305" s="12">
        <v>0</v>
      </c>
      <c r="P305" s="12">
        <v>0</v>
      </c>
      <c r="Q305" s="12">
        <v>0</v>
      </c>
      <c r="R305" s="12">
        <v>77665924</v>
      </c>
      <c r="S305" s="14">
        <v>100</v>
      </c>
      <c r="T305" s="14">
        <v>0</v>
      </c>
    </row>
    <row r="306" spans="2:20">
      <c r="B306" s="24"/>
      <c r="C306" s="24"/>
      <c r="D306" s="24"/>
      <c r="E306" s="24"/>
      <c r="F306" s="24"/>
      <c r="G306" s="24"/>
      <c r="H306" s="11" t="s">
        <v>17</v>
      </c>
      <c r="I306" s="12">
        <v>86968218</v>
      </c>
      <c r="J306" s="12">
        <v>24720596.559999999</v>
      </c>
      <c r="K306" s="13">
        <v>0</v>
      </c>
      <c r="L306" s="12">
        <v>0</v>
      </c>
      <c r="M306" s="13">
        <v>111688814.91</v>
      </c>
      <c r="N306" s="12">
        <v>0</v>
      </c>
      <c r="O306" s="12">
        <v>0</v>
      </c>
      <c r="P306" s="12">
        <v>0</v>
      </c>
      <c r="Q306" s="12">
        <v>0</v>
      </c>
      <c r="R306" s="12">
        <v>111688814.91</v>
      </c>
      <c r="S306" s="14">
        <v>100</v>
      </c>
      <c r="T306" s="14">
        <v>0</v>
      </c>
    </row>
    <row r="307" spans="2:20">
      <c r="B307" s="24"/>
      <c r="C307" s="24"/>
      <c r="D307" s="24"/>
      <c r="E307" s="24"/>
      <c r="F307" s="24"/>
      <c r="G307" s="24"/>
      <c r="H307" s="11" t="s">
        <v>18</v>
      </c>
      <c r="I307" s="12">
        <v>52903494</v>
      </c>
      <c r="J307" s="12">
        <v>24762430</v>
      </c>
      <c r="K307" s="13">
        <v>0</v>
      </c>
      <c r="L307" s="12">
        <v>0</v>
      </c>
      <c r="M307" s="13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77665924</v>
      </c>
      <c r="S307" s="14"/>
      <c r="T307" s="14"/>
    </row>
    <row r="308" spans="2:20">
      <c r="B308" s="24"/>
      <c r="C308" s="24"/>
      <c r="D308" s="24"/>
      <c r="E308" s="24"/>
      <c r="F308" s="24"/>
      <c r="G308" s="24"/>
      <c r="H308" s="11" t="s">
        <v>19</v>
      </c>
      <c r="I308" s="12">
        <v>86968218</v>
      </c>
      <c r="J308" s="12">
        <v>24453806.91</v>
      </c>
      <c r="K308" s="13">
        <v>0</v>
      </c>
      <c r="L308" s="12">
        <v>0</v>
      </c>
      <c r="M308" s="13">
        <v>111422025.25999999</v>
      </c>
      <c r="N308" s="12">
        <v>0</v>
      </c>
      <c r="O308" s="12">
        <v>0</v>
      </c>
      <c r="P308" s="12">
        <v>0</v>
      </c>
      <c r="Q308" s="12">
        <v>0</v>
      </c>
      <c r="R308" s="12">
        <v>111422025.25999999</v>
      </c>
      <c r="S308" s="14">
        <v>100</v>
      </c>
      <c r="T308" s="14">
        <v>0</v>
      </c>
    </row>
    <row r="309" spans="2:20">
      <c r="B309" s="24"/>
      <c r="C309" s="24"/>
      <c r="D309" s="24"/>
      <c r="E309" s="24"/>
      <c r="F309" s="24"/>
      <c r="G309" s="24"/>
      <c r="H309" s="11" t="s">
        <v>48</v>
      </c>
      <c r="I309" s="14">
        <v>164.39</v>
      </c>
      <c r="J309" s="14">
        <v>98.753663957858734</v>
      </c>
      <c r="K309" s="14"/>
      <c r="L309" s="14"/>
      <c r="M309" s="14">
        <v>143.46320692714605</v>
      </c>
      <c r="N309" s="14"/>
      <c r="O309" s="14"/>
      <c r="P309" s="14"/>
      <c r="Q309" s="14"/>
      <c r="R309" s="14">
        <v>143.46320692714605</v>
      </c>
    </row>
    <row r="310" spans="2:20">
      <c r="B310" s="24"/>
      <c r="C310" s="24"/>
      <c r="D310" s="24"/>
      <c r="E310" s="24"/>
      <c r="F310" s="24"/>
      <c r="G310" s="24"/>
      <c r="H310" s="11" t="s">
        <v>49</v>
      </c>
      <c r="I310" s="14">
        <v>100</v>
      </c>
      <c r="J310" s="14">
        <v>98.920779887522272</v>
      </c>
      <c r="K310" s="14"/>
      <c r="L310" s="14"/>
      <c r="M310" s="14">
        <v>99.761131273337455</v>
      </c>
      <c r="N310" s="14"/>
      <c r="O310" s="14"/>
      <c r="P310" s="14"/>
      <c r="Q310" s="14"/>
      <c r="R310" s="14">
        <v>99.761131273337455</v>
      </c>
    </row>
    <row r="311" spans="2:20" ht="19.2">
      <c r="B311" s="24"/>
      <c r="C311" s="24"/>
      <c r="D311" s="24"/>
      <c r="E311" s="24"/>
      <c r="F311" s="24"/>
      <c r="G311" s="24" t="s">
        <v>55</v>
      </c>
      <c r="H311" s="6" t="s">
        <v>56</v>
      </c>
    </row>
    <row r="312" spans="2:20">
      <c r="B312" s="24"/>
      <c r="C312" s="24"/>
      <c r="D312" s="24"/>
      <c r="E312" s="24"/>
      <c r="F312" s="24"/>
      <c r="G312" s="24"/>
      <c r="H312" s="11" t="s">
        <v>16</v>
      </c>
      <c r="I312" s="12">
        <v>52903494</v>
      </c>
      <c r="J312" s="12">
        <v>24762430</v>
      </c>
      <c r="K312" s="13">
        <v>0</v>
      </c>
      <c r="L312" s="12">
        <v>0</v>
      </c>
      <c r="M312" s="13">
        <v>77665924</v>
      </c>
      <c r="N312" s="12">
        <v>0</v>
      </c>
      <c r="O312" s="12">
        <v>0</v>
      </c>
      <c r="P312" s="12">
        <v>0</v>
      </c>
      <c r="Q312" s="12">
        <v>0</v>
      </c>
      <c r="R312" s="12">
        <v>77665924</v>
      </c>
      <c r="S312" s="14">
        <v>100</v>
      </c>
      <c r="T312" s="14">
        <v>0</v>
      </c>
    </row>
    <row r="313" spans="2:20">
      <c r="B313" s="24"/>
      <c r="C313" s="24"/>
      <c r="D313" s="24"/>
      <c r="E313" s="24"/>
      <c r="F313" s="24"/>
      <c r="G313" s="24"/>
      <c r="H313" s="11" t="s">
        <v>17</v>
      </c>
      <c r="I313" s="12">
        <v>86968218</v>
      </c>
      <c r="J313" s="12">
        <v>24720596.559999999</v>
      </c>
      <c r="K313" s="13">
        <v>0</v>
      </c>
      <c r="L313" s="12">
        <v>0</v>
      </c>
      <c r="M313" s="13">
        <v>111688814.91</v>
      </c>
      <c r="N313" s="12">
        <v>0</v>
      </c>
      <c r="O313" s="12">
        <v>0</v>
      </c>
      <c r="P313" s="12">
        <v>0</v>
      </c>
      <c r="Q313" s="12">
        <v>0</v>
      </c>
      <c r="R313" s="12">
        <v>111688814.91</v>
      </c>
      <c r="S313" s="14">
        <v>100</v>
      </c>
      <c r="T313" s="14">
        <v>0</v>
      </c>
    </row>
    <row r="314" spans="2:20">
      <c r="B314" s="24"/>
      <c r="C314" s="24"/>
      <c r="D314" s="24"/>
      <c r="E314" s="24"/>
      <c r="F314" s="24"/>
      <c r="G314" s="24"/>
      <c r="H314" s="11" t="s">
        <v>18</v>
      </c>
      <c r="I314" s="12">
        <v>0</v>
      </c>
      <c r="J314" s="12">
        <v>0</v>
      </c>
      <c r="K314" s="13">
        <v>0</v>
      </c>
      <c r="L314" s="12">
        <v>0</v>
      </c>
      <c r="M314" s="13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4"/>
      <c r="T314" s="14"/>
    </row>
    <row r="315" spans="2:20">
      <c r="B315" s="24"/>
      <c r="C315" s="24"/>
      <c r="D315" s="24"/>
      <c r="E315" s="24"/>
      <c r="F315" s="24"/>
      <c r="G315" s="24"/>
      <c r="H315" s="11" t="s">
        <v>19</v>
      </c>
      <c r="I315" s="12">
        <v>86968218</v>
      </c>
      <c r="J315" s="12">
        <v>24453806.91</v>
      </c>
      <c r="K315" s="13">
        <v>0</v>
      </c>
      <c r="L315" s="12">
        <v>0</v>
      </c>
      <c r="M315" s="13">
        <v>111422025.25999999</v>
      </c>
      <c r="N315" s="12">
        <v>0</v>
      </c>
      <c r="O315" s="12">
        <v>0</v>
      </c>
      <c r="P315" s="12">
        <v>0</v>
      </c>
      <c r="Q315" s="12">
        <v>0</v>
      </c>
      <c r="R315" s="12">
        <v>111422025.25999999</v>
      </c>
      <c r="S315" s="14">
        <v>100</v>
      </c>
      <c r="T315" s="14">
        <v>0</v>
      </c>
    </row>
    <row r="316" spans="2:20">
      <c r="B316" s="24"/>
      <c r="C316" s="24"/>
      <c r="D316" s="24"/>
      <c r="E316" s="24"/>
      <c r="F316" s="24"/>
      <c r="G316" s="24"/>
      <c r="H316" s="11" t="s">
        <v>48</v>
      </c>
      <c r="I316" s="14">
        <v>164.39</v>
      </c>
      <c r="J316" s="14">
        <v>98.753663957858734</v>
      </c>
      <c r="K316" s="14"/>
      <c r="L316" s="14"/>
      <c r="M316" s="14">
        <v>143.46320692714605</v>
      </c>
      <c r="N316" s="14"/>
      <c r="O316" s="14"/>
      <c r="P316" s="14"/>
      <c r="Q316" s="14"/>
      <c r="R316" s="14">
        <v>143.46320692714605</v>
      </c>
    </row>
    <row r="317" spans="2:20">
      <c r="B317" s="24"/>
      <c r="C317" s="24"/>
      <c r="D317" s="24"/>
      <c r="E317" s="24"/>
      <c r="F317" s="24"/>
      <c r="G317" s="24"/>
      <c r="H317" s="11" t="s">
        <v>49</v>
      </c>
      <c r="I317" s="14">
        <v>100</v>
      </c>
      <c r="J317" s="14">
        <v>98.920779887522272</v>
      </c>
      <c r="K317" s="14"/>
      <c r="L317" s="14"/>
      <c r="M317" s="14">
        <v>99.761131273337455</v>
      </c>
      <c r="N317" s="14"/>
      <c r="O317" s="14"/>
      <c r="P317" s="14"/>
      <c r="Q317" s="14"/>
      <c r="R317" s="14">
        <v>99.761131273337455</v>
      </c>
    </row>
    <row r="321" ht="15" customHeight="1"/>
  </sheetData>
  <mergeCells count="20"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  <mergeCell ref="O8:O9"/>
    <mergeCell ref="P8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2025-04-24T16:16:14Z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